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Cache/pivotCacheDefinition8.xml" ContentType="application/vnd.openxmlformats-officedocument.spreadsheetml.pivotCacheDefinition+xml"/>
  <Override PartName="/xl/pivotCache/pivotCacheDefinition9.xml" ContentType="application/vnd.openxmlformats-officedocument.spreadsheetml.pivotCacheDefinition+xml"/>
  <Override PartName="/xl/pivotCache/pivotCacheDefinition10.xml" ContentType="application/vnd.openxmlformats-officedocument.spreadsheetml.pivotCacheDefinition+xml"/>
  <Override PartName="/xl/pivotCache/pivotCacheDefinition11.xml" ContentType="application/vnd.openxmlformats-officedocument.spreadsheetml.pivotCacheDefinition+xml"/>
  <Override PartName="/xl/pivotCache/pivotCacheDefinition12.xml" ContentType="application/vnd.openxmlformats-officedocument.spreadsheetml.pivotCacheDefinition+xml"/>
  <Override PartName="/xl/pivotCache/pivotCacheDefinition13.xml" ContentType="application/vnd.openxmlformats-officedocument.spreadsheetml.pivotCacheDefinition+xml"/>
  <Override PartName="/xl/pivotCache/pivotCacheDefinition14.xml" ContentType="application/vnd.openxmlformats-officedocument.spreadsheetml.pivotCacheDefinition+xml"/>
  <Override PartName="/xl/pivotCache/pivotCacheDefinition15.xml" ContentType="application/vnd.openxmlformats-officedocument.spreadsheetml.pivotCacheDefinition+xml"/>
  <Override PartName="/xl/pivotCache/pivotCacheDefinition16.xml" ContentType="application/vnd.openxmlformats-officedocument.spreadsheetml.pivotCacheDefinition+xml"/>
  <Override PartName="/xl/pivotCache/pivotCacheDefinition17.xml" ContentType="application/vnd.openxmlformats-officedocument.spreadsheetml.pivotCacheDefinition+xml"/>
  <Override PartName="/xl/pivotCache/pivotCacheDefinition18.xml" ContentType="application/vnd.openxmlformats-officedocument.spreadsheetml.pivotCacheDefinition+xml"/>
  <Override PartName="/xl/pivotCache/pivotCacheDefinition19.xml" ContentType="application/vnd.openxmlformats-officedocument.spreadsheetml.pivotCacheDefinition+xml"/>
  <Override PartName="/xl/pivotCache/pivotCacheDefinition20.xml" ContentType="application/vnd.openxmlformats-officedocument.spreadsheetml.pivotCacheDefinition+xml"/>
  <Override PartName="/xl/pivotCache/pivotCacheDefinition21.xml" ContentType="application/vnd.openxmlformats-officedocument.spreadsheetml.pivotCacheDefinition+xml"/>
  <Override PartName="/xl/pivotCache/pivotCacheDefinition22.xml" ContentType="application/vnd.openxmlformats-officedocument.spreadsheetml.pivotCacheDefinition+xml"/>
  <Override PartName="/xl/pivotCache/pivotCacheDefinition23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pivotTables/pivotTable19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ables/table3.xml" ContentType="application/vnd.openxmlformats-officedocument.spreadsheetml.table+xml"/>
  <Override PartName="/xl/pivotTables/pivotTable20.xml" ContentType="application/vnd.openxmlformats-officedocument.spreadsheetml.pivotTable+xml"/>
  <Override PartName="/xl/pivotTables/pivotTable21.xml" ContentType="application/vnd.openxmlformats-officedocument.spreadsheetml.pivotTable+xml"/>
  <Override PartName="/xl/pivotTables/pivotTable22.xml" ContentType="application/vnd.openxmlformats-officedocument.spreadsheetml.pivotTable+xml"/>
  <Override PartName="/xl/pivotTables/pivotTable23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customXml/itemProps31.xml" ContentType="application/vnd.openxmlformats-officedocument.customXmlProperties+xml"/>
  <Override PartName="/customXml/itemProps32.xml" ContentType="application/vnd.openxmlformats-officedocument.customXmlProperties+xml"/>
  <Override PartName="/customXml/itemProps33.xml" ContentType="application/vnd.openxmlformats-officedocument.customXmlProperties+xml"/>
  <Override PartName="/customXml/itemProps34.xml" ContentType="application/vnd.openxmlformats-officedocument.customXmlProperties+xml"/>
  <Override PartName="/customXml/itemProps35.xml" ContentType="application/vnd.openxmlformats-officedocument.customXmlProperties+xml"/>
  <Override PartName="/customXml/itemProps36.xml" ContentType="application/vnd.openxmlformats-officedocument.customXmlProperties+xml"/>
  <Override PartName="/customXml/itemProps37.xml" ContentType="application/vnd.openxmlformats-officedocument.customXmlProperties+xml"/>
  <Override PartName="/customXml/itemProps38.xml" ContentType="application/vnd.openxmlformats-officedocument.customXmlProperties+xml"/>
  <Override PartName="/customXml/itemProps39.xml" ContentType="application/vnd.openxmlformats-officedocument.customXmlProperties+xml"/>
  <Override PartName="/customXml/itemProps40.xml" ContentType="application/vnd.openxmlformats-officedocument.customXmlProperties+xml"/>
  <Override PartName="/customXml/itemProps41.xml" ContentType="application/vnd.openxmlformats-officedocument.customXmlProperties+xml"/>
  <Override PartName="/customXml/itemProps42.xml" ContentType="application/vnd.openxmlformats-officedocument.customXmlProperties+xml"/>
  <Override PartName="/customXml/itemProps43.xml" ContentType="application/vnd.openxmlformats-officedocument.customXmlProperties+xml"/>
  <Override PartName="/customXml/itemProps44.xml" ContentType="application/vnd.openxmlformats-officedocument.customXmlProperties+xml"/>
  <Override PartName="/customXml/itemProps45.xml" ContentType="application/vnd.openxmlformats-officedocument.customXmlProperties+xml"/>
  <Override PartName="/customXml/itemProps46.xml" ContentType="application/vnd.openxmlformats-officedocument.customXmlProperties+xml"/>
  <Override PartName="/customXml/itemProps47.xml" ContentType="application/vnd.openxmlformats-officedocument.customXmlProperties+xml"/>
  <Override PartName="/customXml/itemProps48.xml" ContentType="application/vnd.openxmlformats-officedocument.customXmlProperties+xml"/>
  <Override PartName="/customXml/itemProps49.xml" ContentType="application/vnd.openxmlformats-officedocument.customXmlProperties+xml"/>
  <Override PartName="/customXml/itemProps50.xml" ContentType="application/vnd.openxmlformats-officedocument.customXmlProperties+xml"/>
  <Override PartName="/customXml/itemProps51.xml" ContentType="application/vnd.openxmlformats-officedocument.customXmlProperties+xml"/>
  <Override PartName="/customXml/itemProps52.xml" ContentType="application/vnd.openxmlformats-officedocument.customXmlProperties+xml"/>
  <Override PartName="/customXml/itemProps53.xml" ContentType="application/vnd.openxmlformats-officedocument.customXmlProperties+xml"/>
  <Override PartName="/customXml/itemProps54.xml" ContentType="application/vnd.openxmlformats-officedocument.customXmlProperties+xml"/>
  <Override PartName="/customXml/itemProps55.xml" ContentType="application/vnd.openxmlformats-officedocument.customXmlProperties+xml"/>
  <Override PartName="/customXml/itemProps56.xml" ContentType="application/vnd.openxmlformats-officedocument.customXmlProperties+xml"/>
  <Override PartName="/customXml/itemProps57.xml" ContentType="application/vnd.openxmlformats-officedocument.customXmlProperties+xml"/>
  <Override PartName="/customXml/itemProps58.xml" ContentType="application/vnd.openxmlformats-officedocument.customXmlProperties+xml"/>
  <Override PartName="/customXml/itemProps59.xml" ContentType="application/vnd.openxmlformats-officedocument.customXmlProperties+xml"/>
  <Override PartName="/customXml/itemProps60.xml" ContentType="application/vnd.openxmlformats-officedocument.customXmlProperties+xml"/>
  <Override PartName="/customXml/itemProps61.xml" ContentType="application/vnd.openxmlformats-officedocument.customXmlProperties+xml"/>
  <Override PartName="/customXml/itemProps62.xml" ContentType="application/vnd.openxmlformats-officedocument.customXmlProperties+xml"/>
  <Override PartName="/customXml/itemProps63.xml" ContentType="application/vnd.openxmlformats-officedocument.customXmlProperties+xml"/>
  <Override PartName="/customXml/itemProps64.xml" ContentType="application/vnd.openxmlformats-officedocument.customXmlProperties+xml"/>
  <Override PartName="/customXml/itemProps65.xml" ContentType="application/vnd.openxmlformats-officedocument.customXmlProperties+xml"/>
  <Override PartName="/customXml/itemProps66.xml" ContentType="application/vnd.openxmlformats-officedocument.customXmlProperties+xml"/>
  <Override PartName="/customXml/itemProps67.xml" ContentType="application/vnd.openxmlformats-officedocument.customXmlProperties+xml"/>
  <Override PartName="/customXml/itemProps68.xml" ContentType="application/vnd.openxmlformats-officedocument.customXmlProperties+xml"/>
  <Override PartName="/customXml/itemProps69.xml" ContentType="application/vnd.openxmlformats-officedocument.customXmlProperties+xml"/>
  <Override PartName="/customXml/itemProps70.xml" ContentType="application/vnd.openxmlformats-officedocument.customXmlProperties+xml"/>
  <Override PartName="/customXml/itemProps71.xml" ContentType="application/vnd.openxmlformats-officedocument.customXmlProperties+xml"/>
  <Override PartName="/customXml/itemProps72.xml" ContentType="application/vnd.openxmlformats-officedocument.customXmlProperties+xml"/>
  <Override PartName="/customXml/itemProps73.xml" ContentType="application/vnd.openxmlformats-officedocument.customXmlProperties+xml"/>
  <Override PartName="/customXml/itemProps74.xml" ContentType="application/vnd.openxmlformats-officedocument.customXmlProperties+xml"/>
  <Override PartName="/customXml/itemProps75.xml" ContentType="application/vnd.openxmlformats-officedocument.customXmlProperties+xml"/>
  <Override PartName="/customXml/itemProps76.xml" ContentType="application/vnd.openxmlformats-officedocument.customXmlProperties+xml"/>
  <Override PartName="/customXml/itemProps77.xml" ContentType="application/vnd.openxmlformats-officedocument.customXmlProperties+xml"/>
  <Override PartName="/customXml/itemProps78.xml" ContentType="application/vnd.openxmlformats-officedocument.customXmlProperties+xml"/>
  <Override PartName="/customXml/itemProps79.xml" ContentType="application/vnd.openxmlformats-officedocument.customXmlProperties+xml"/>
  <Override PartName="/customXml/itemProps80.xml" ContentType="application/vnd.openxmlformats-officedocument.customXmlProperties+xml"/>
  <Override PartName="/customXml/itemProps81.xml" ContentType="application/vnd.openxmlformats-officedocument.customXmlProperties+xml"/>
  <Override PartName="/customXml/itemProps82.xml" ContentType="application/vnd.openxmlformats-officedocument.customXmlProperties+xml"/>
  <Override PartName="/customXml/itemProps83.xml" ContentType="application/vnd.openxmlformats-officedocument.customXmlProperties+xml"/>
  <Override PartName="/customXml/itemProps84.xml" ContentType="application/vnd.openxmlformats-officedocument.customXmlProperties+xml"/>
  <Override PartName="/customXml/itemProps85.xml" ContentType="application/vnd.openxmlformats-officedocument.customXmlProperties+xml"/>
  <Override PartName="/customXml/itemProps86.xml" ContentType="application/vnd.openxmlformats-officedocument.customXmlProperties+xml"/>
  <Override PartName="/customXml/itemProps87.xml" ContentType="application/vnd.openxmlformats-officedocument.customXmlProperties+xml"/>
  <Override PartName="/customXml/itemProps88.xml" ContentType="application/vnd.openxmlformats-officedocument.customXmlProperties+xml"/>
  <Override PartName="/customXml/itemProps89.xml" ContentType="application/vnd.openxmlformats-officedocument.customXmlProperties+xml"/>
  <Override PartName="/customXml/itemProps90.xml" ContentType="application/vnd.openxmlformats-officedocument.customXmlProperties+xml"/>
  <Override PartName="/customXml/itemProps91.xml" ContentType="application/vnd.openxmlformats-officedocument.customXmlProperties+xml"/>
  <Override PartName="/customXml/itemProps92.xml" ContentType="application/vnd.openxmlformats-officedocument.customXmlProperties+xml"/>
  <Override PartName="/customXml/itemProps93.xml" ContentType="application/vnd.openxmlformats-officedocument.customXmlProperties+xml"/>
  <Override PartName="/customXml/itemProps94.xml" ContentType="application/vnd.openxmlformats-officedocument.customXmlProperties+xml"/>
  <Override PartName="/customXml/itemProps95.xml" ContentType="application/vnd.openxmlformats-officedocument.customXmlProperties+xml"/>
  <Override PartName="/customXml/itemProps96.xml" ContentType="application/vnd.openxmlformats-officedocument.customXmlProperties+xml"/>
  <Override PartName="/customXml/itemProps9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josmar\Desktop\"/>
    </mc:Choice>
  </mc:AlternateContent>
  <bookViews>
    <workbookView xWindow="0" yWindow="0" windowWidth="23040" windowHeight="8616"/>
  </bookViews>
  <sheets>
    <sheet name="SAŽETAK" sheetId="43" r:id="rId1"/>
    <sheet name="1.2.1. RAČ. PRIH. I RASH. EK." sheetId="42" r:id="rId2"/>
    <sheet name="1.2.2. RAČ. PRIH. I RASH. IZV." sheetId="46" r:id="rId3"/>
    <sheet name="1.2.3 RAS. FUNK. KLAS." sheetId="32" r:id="rId4"/>
    <sheet name="1.3.1 RAČ. FIN. EK." sheetId="49" r:id="rId5"/>
    <sheet name="1.3.2. RAČ. FIN. IZV." sheetId="51" r:id="rId6"/>
    <sheet name="II. POSEBNI DIO" sheetId="53" r:id="rId7"/>
    <sheet name="BAZAZAUPIT" sheetId="15" state="hidden" r:id="rId8"/>
    <sheet name="UPIT_BAZE" sheetId="60" state="hidden" r:id="rId9"/>
    <sheet name="List1" sheetId="61" state="hidden" r:id="rId10"/>
    <sheet name="grafikoni" sheetId="63" state="hidden" r:id="rId11"/>
    <sheet name="UpitZKontniPlan" sheetId="45" state="hidden" r:id="rId12"/>
    <sheet name="II. POSEBNI DIO Izvor Zasebno" sheetId="41" state="hidden" r:id="rId13"/>
    <sheet name="II. POSEBNI DIO NovPrav eSavj." sheetId="54" state="hidden" r:id="rId14"/>
    <sheet name="PROVJERA POTROŠNJE" sheetId="57" state="hidden" r:id="rId15"/>
    <sheet name="STILOVI" sheetId="55" state="hidden" r:id="rId16"/>
  </sheets>
  <definedNames>
    <definedName name="_xlnm.Print_Titles" localSheetId="7">BAZAZAUPIT!$1:$2</definedName>
    <definedName name="_xlnm.Print_Titles" localSheetId="12">'II. POSEBNI DIO Izvor Zasebno'!#REF!</definedName>
    <definedName name="_xlnm.Print_Titles" localSheetId="13">'II. POSEBNI DIO NovPrav eSavj.'!#REF!</definedName>
    <definedName name="_xlnm.Print_Area" localSheetId="3">'1.2.3 RAS. FUNK. KLAS.'!$A$1:$H$17</definedName>
    <definedName name="_xlnm.Print_Area" localSheetId="7">BAZAZAUPIT!$A$1:$U$255</definedName>
    <definedName name="_xlnm.Print_Area" localSheetId="6">'II. POSEBNI DIO'!$A$1:$G$107</definedName>
    <definedName name="Vanjskipodaci_1" localSheetId="8" hidden="1">UPIT_BAZE!$A$1:$AJ$96</definedName>
  </definedNames>
  <calcPr calcId="162913"/>
  <pivotCaches>
    <pivotCache cacheId="0" r:id="rId17"/>
    <pivotCache cacheId="1" r:id="rId18"/>
    <pivotCache cacheId="2" r:id="rId19"/>
    <pivotCache cacheId="3" r:id="rId20"/>
    <pivotCache cacheId="4" r:id="rId21"/>
    <pivotCache cacheId="5" r:id="rId22"/>
    <pivotCache cacheId="6" r:id="rId23"/>
    <pivotCache cacheId="7" r:id="rId24"/>
    <pivotCache cacheId="8" r:id="rId25"/>
    <pivotCache cacheId="9" r:id="rId26"/>
    <pivotCache cacheId="10" r:id="rId27"/>
    <pivotCache cacheId="11" r:id="rId28"/>
    <pivotCache cacheId="12" r:id="rId29"/>
    <pivotCache cacheId="13" r:id="rId30"/>
    <pivotCache cacheId="14" r:id="rId31"/>
    <pivotCache cacheId="15" r:id="rId32"/>
    <pivotCache cacheId="16" r:id="rId33"/>
    <pivotCache cacheId="17" r:id="rId34"/>
    <pivotCache cacheId="18" r:id="rId35"/>
    <pivotCache cacheId="19" r:id="rId36"/>
    <pivotCache cacheId="20" r:id="rId37"/>
    <pivotCache cacheId="21" r:id="rId38"/>
    <pivotCache cacheId="22" r:id="rId39"/>
  </pivotCaches>
  <extLst>
    <ext xmlns:x15="http://schemas.microsoft.com/office/spreadsheetml/2010/11/main" uri="{FCE2AD5D-F65C-4FA6-A056-5C36A1767C68}">
      <x15:dataModel>
        <x15:modelTables>
          <x15:modelTable id="BazaZaUpit_094dbd0b-efa6-4312-99fb-fba01b83822c" name="BazaZaUpit" connection="Query - BazaZaUpit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0" i="61" l="1"/>
  <c r="B160" i="61"/>
  <c r="B166" i="61"/>
  <c r="Y250" i="15" l="1"/>
  <c r="AA252" i="15" s="1"/>
  <c r="V233" i="15"/>
  <c r="AA251" i="15" l="1"/>
  <c r="AA254" i="15"/>
  <c r="W11" i="15" l="1"/>
  <c r="E37" i="43"/>
  <c r="C37" i="43"/>
  <c r="D65" i="43"/>
  <c r="C65" i="43"/>
  <c r="B37" i="43"/>
  <c r="D37" i="43"/>
  <c r="E65" i="43"/>
  <c r="B65" i="43"/>
  <c r="F37" i="43" l="1"/>
  <c r="E66" i="43"/>
  <c r="B66" i="43"/>
  <c r="W90" i="15"/>
  <c r="W89" i="15" s="1"/>
  <c r="W88" i="15" s="1"/>
  <c r="W87" i="15" s="1"/>
  <c r="X90" i="15"/>
  <c r="X89" i="15" s="1"/>
  <c r="X88" i="15" s="1"/>
  <c r="X87" i="15" s="1"/>
  <c r="Y90" i="15"/>
  <c r="Y89" i="15" s="1"/>
  <c r="Y88" i="15" s="1"/>
  <c r="Y87" i="15" s="1"/>
  <c r="V90" i="15"/>
  <c r="V89" i="15" s="1"/>
  <c r="V88" i="15" s="1"/>
  <c r="V87" i="15" s="1"/>
  <c r="Z91" i="15"/>
  <c r="Z90" i="15" s="1"/>
  <c r="Z89" i="15" s="1"/>
  <c r="Z88" i="15" s="1"/>
  <c r="AA91" i="15"/>
  <c r="AA90" i="15" s="1"/>
  <c r="AA89" i="15" s="1"/>
  <c r="AA88" i="15" s="1"/>
  <c r="S87" i="15"/>
  <c r="R87" i="15"/>
  <c r="Q87" i="15"/>
  <c r="P87" i="15"/>
  <c r="O87" i="15"/>
  <c r="N87" i="15"/>
  <c r="L87" i="15"/>
  <c r="K87" i="15"/>
  <c r="J87" i="15"/>
  <c r="V66" i="15"/>
  <c r="Z66" i="15" s="1"/>
  <c r="V65" i="15"/>
  <c r="Z65" i="15" s="1"/>
  <c r="V64" i="15"/>
  <c r="Z67" i="15"/>
  <c r="AA65" i="15"/>
  <c r="AA66" i="15"/>
  <c r="AA67" i="15"/>
  <c r="Z87" i="15" l="1"/>
  <c r="AA87" i="15"/>
  <c r="AA12" i="15"/>
  <c r="AA13" i="15"/>
  <c r="AA15" i="15"/>
  <c r="AA17" i="15"/>
  <c r="AA20" i="15"/>
  <c r="AA21" i="15"/>
  <c r="AA22" i="15"/>
  <c r="AA23" i="15"/>
  <c r="AA25" i="15"/>
  <c r="AA26" i="15"/>
  <c r="AA27" i="15"/>
  <c r="AA28" i="15"/>
  <c r="AA29" i="15"/>
  <c r="AA31" i="15"/>
  <c r="AA32" i="15"/>
  <c r="AA33" i="15"/>
  <c r="AA34" i="15"/>
  <c r="AA35" i="15"/>
  <c r="AA36" i="15"/>
  <c r="AA37" i="15"/>
  <c r="AA38" i="15"/>
  <c r="AA40" i="15"/>
  <c r="AA41" i="15"/>
  <c r="AA42" i="15"/>
  <c r="AA43" i="15"/>
  <c r="AA44" i="15"/>
  <c r="AA45" i="15"/>
  <c r="AA48" i="15"/>
  <c r="AA49" i="15"/>
  <c r="AA52" i="15"/>
  <c r="AA57" i="15"/>
  <c r="AA58" i="15"/>
  <c r="AA59" i="15"/>
  <c r="AA62" i="15"/>
  <c r="AA70" i="15"/>
  <c r="AA72" i="15"/>
  <c r="AA74" i="15"/>
  <c r="AA75" i="15"/>
  <c r="AA77" i="15"/>
  <c r="AA81" i="15"/>
  <c r="AA86" i="15"/>
  <c r="AA97" i="15"/>
  <c r="AA98" i="15"/>
  <c r="AA99" i="15"/>
  <c r="AA104" i="15"/>
  <c r="AA107" i="15"/>
  <c r="AA112" i="15"/>
  <c r="AA118" i="15"/>
  <c r="AA119" i="15"/>
  <c r="AA120" i="15"/>
  <c r="AA122" i="15"/>
  <c r="AA123" i="15"/>
  <c r="AA125" i="15"/>
  <c r="AA128" i="15"/>
  <c r="AA133" i="15"/>
  <c r="AA139" i="15"/>
  <c r="AA141" i="15"/>
  <c r="AA143" i="15"/>
  <c r="AA146" i="15"/>
  <c r="AA148" i="15"/>
  <c r="AA150" i="15"/>
  <c r="AA151" i="15"/>
  <c r="AA152" i="15"/>
  <c r="AA153" i="15"/>
  <c r="AA155" i="15"/>
  <c r="AA157" i="15"/>
  <c r="AA158" i="15"/>
  <c r="AA159" i="15"/>
  <c r="AA160" i="15"/>
  <c r="AA161" i="15"/>
  <c r="AA162" i="15"/>
  <c r="AA164" i="15"/>
  <c r="AA165" i="15"/>
  <c r="AA166" i="15"/>
  <c r="AA167" i="15"/>
  <c r="AA168" i="15"/>
  <c r="AA169" i="15"/>
  <c r="AA171" i="15"/>
  <c r="AA172" i="15"/>
  <c r="AA173" i="15"/>
  <c r="AA174" i="15"/>
  <c r="AA175" i="15"/>
  <c r="AA176" i="15"/>
  <c r="AA177" i="15"/>
  <c r="AA178" i="15"/>
  <c r="AA179" i="15"/>
  <c r="AA180" i="15"/>
  <c r="AA181" i="15"/>
  <c r="AA183" i="15"/>
  <c r="AA184" i="15"/>
  <c r="AA185" i="15"/>
  <c r="AA186" i="15"/>
  <c r="AA187" i="15"/>
  <c r="AA188" i="15"/>
  <c r="AA189" i="15"/>
  <c r="AA190" i="15"/>
  <c r="AA191" i="15"/>
  <c r="AA192" i="15"/>
  <c r="AA194" i="15"/>
  <c r="AA195" i="15"/>
  <c r="AA196" i="15"/>
  <c r="AA197" i="15"/>
  <c r="AA198" i="15"/>
  <c r="AA199" i="15"/>
  <c r="AA200" i="15"/>
  <c r="AA201" i="15"/>
  <c r="AA202" i="15"/>
  <c r="AA203" i="15"/>
  <c r="AA204" i="15"/>
  <c r="AA206" i="15"/>
  <c r="AA207" i="15"/>
  <c r="AA208" i="15"/>
  <c r="AA209" i="15"/>
  <c r="AA210" i="15"/>
  <c r="AA211" i="15"/>
  <c r="AA212" i="15"/>
  <c r="AA213" i="15"/>
  <c r="AA214" i="15"/>
  <c r="AA215" i="15"/>
  <c r="AA220" i="15"/>
  <c r="AA229" i="15"/>
  <c r="AA234" i="15"/>
  <c r="AA235" i="15"/>
  <c r="AA240" i="15"/>
  <c r="Z12" i="15"/>
  <c r="Z13" i="15"/>
  <c r="Z15" i="15"/>
  <c r="Z17" i="15"/>
  <c r="Z20" i="15"/>
  <c r="Z21" i="15"/>
  <c r="Z22" i="15"/>
  <c r="Z23" i="15"/>
  <c r="Z25" i="15"/>
  <c r="Z26" i="15"/>
  <c r="Z27" i="15"/>
  <c r="Z28" i="15"/>
  <c r="Z29" i="15"/>
  <c r="Z31" i="15"/>
  <c r="Z32" i="15"/>
  <c r="Z33" i="15"/>
  <c r="Z34" i="15"/>
  <c r="Z35" i="15"/>
  <c r="Z36" i="15"/>
  <c r="Z37" i="15"/>
  <c r="Z38" i="15"/>
  <c r="Z40" i="15"/>
  <c r="Z41" i="15"/>
  <c r="Z42" i="15"/>
  <c r="Z43" i="15"/>
  <c r="Z44" i="15"/>
  <c r="Z45" i="15"/>
  <c r="Z48" i="15"/>
  <c r="Z49" i="15"/>
  <c r="Z52" i="15"/>
  <c r="Z57" i="15"/>
  <c r="Z58" i="15"/>
  <c r="Z59" i="15"/>
  <c r="Z62" i="15"/>
  <c r="Z70" i="15"/>
  <c r="Z72" i="15"/>
  <c r="Z74" i="15"/>
  <c r="Z75" i="15"/>
  <c r="Z77" i="15"/>
  <c r="Z81" i="15"/>
  <c r="Z86" i="15"/>
  <c r="Z97" i="15"/>
  <c r="Z98" i="15"/>
  <c r="Z99" i="15"/>
  <c r="Z104" i="15"/>
  <c r="Z107" i="15"/>
  <c r="Z112" i="15"/>
  <c r="Z118" i="15"/>
  <c r="Z119" i="15"/>
  <c r="Z120" i="15"/>
  <c r="Z122" i="15"/>
  <c r="Z123" i="15"/>
  <c r="Z125" i="15"/>
  <c r="Z128" i="15"/>
  <c r="Z133" i="15"/>
  <c r="Z139" i="15"/>
  <c r="Z141" i="15"/>
  <c r="Z143" i="15"/>
  <c r="Z146" i="15"/>
  <c r="Z148" i="15"/>
  <c r="Z150" i="15"/>
  <c r="Z151" i="15"/>
  <c r="Z152" i="15"/>
  <c r="Z153" i="15"/>
  <c r="Z155" i="15"/>
  <c r="Z157" i="15"/>
  <c r="Z158" i="15"/>
  <c r="Z159" i="15"/>
  <c r="Z160" i="15"/>
  <c r="Z161" i="15"/>
  <c r="Z162" i="15"/>
  <c r="Z164" i="15"/>
  <c r="Z165" i="15"/>
  <c r="Z166" i="15"/>
  <c r="Z167" i="15"/>
  <c r="Z168" i="15"/>
  <c r="Z169" i="15"/>
  <c r="Z171" i="15"/>
  <c r="Z172" i="15"/>
  <c r="Z173" i="15"/>
  <c r="Z174" i="15"/>
  <c r="Z175" i="15"/>
  <c r="Z176" i="15"/>
  <c r="Z177" i="15"/>
  <c r="Z178" i="15"/>
  <c r="Z179" i="15"/>
  <c r="Z180" i="15"/>
  <c r="Z181" i="15"/>
  <c r="Z183" i="15"/>
  <c r="Z184" i="15"/>
  <c r="Z185" i="15"/>
  <c r="Z186" i="15"/>
  <c r="Z187" i="15"/>
  <c r="Z188" i="15"/>
  <c r="Z189" i="15"/>
  <c r="Z190" i="15"/>
  <c r="Z191" i="15"/>
  <c r="Z192" i="15"/>
  <c r="Z194" i="15"/>
  <c r="Z195" i="15"/>
  <c r="Z196" i="15"/>
  <c r="Z197" i="15"/>
  <c r="Z198" i="15"/>
  <c r="Z199" i="15"/>
  <c r="Z200" i="15"/>
  <c r="Z201" i="15"/>
  <c r="Z202" i="15"/>
  <c r="Z203" i="15"/>
  <c r="Z204" i="15"/>
  <c r="Z206" i="15"/>
  <c r="Z207" i="15"/>
  <c r="Z208" i="15"/>
  <c r="Z209" i="15"/>
  <c r="Z210" i="15"/>
  <c r="Z211" i="15"/>
  <c r="Z212" i="15"/>
  <c r="Z213" i="15"/>
  <c r="Z214" i="15"/>
  <c r="Z215" i="15"/>
  <c r="Z220" i="15"/>
  <c r="Z229" i="15"/>
  <c r="Z234" i="15"/>
  <c r="Z235" i="15"/>
  <c r="Z240" i="15"/>
  <c r="Y228" i="15"/>
  <c r="Y227" i="15" s="1"/>
  <c r="Y226" i="15" s="1"/>
  <c r="Y225" i="15" s="1"/>
  <c r="Y224" i="15" s="1"/>
  <c r="Y223" i="15" s="1"/>
  <c r="Y222" i="15" s="1"/>
  <c r="Y221" i="15" s="1"/>
  <c r="Y219" i="15"/>
  <c r="Y218" i="15" s="1"/>
  <c r="Y217" i="15" s="1"/>
  <c r="X228" i="15"/>
  <c r="X227" i="15" s="1"/>
  <c r="X226" i="15" s="1"/>
  <c r="X225" i="15" s="1"/>
  <c r="X224" i="15" s="1"/>
  <c r="X223" i="15" s="1"/>
  <c r="X222" i="15" s="1"/>
  <c r="X221" i="15" s="1"/>
  <c r="X219" i="15"/>
  <c r="X218" i="15" s="1"/>
  <c r="X217" i="15" s="1"/>
  <c r="X216" i="15" s="1"/>
  <c r="W228" i="15"/>
  <c r="W227" i="15" s="1"/>
  <c r="W226" i="15" s="1"/>
  <c r="W225" i="15" s="1"/>
  <c r="W224" i="15" s="1"/>
  <c r="W223" i="15" s="1"/>
  <c r="W222" i="15" s="1"/>
  <c r="W221" i="15" s="1"/>
  <c r="W219" i="15"/>
  <c r="W218" i="15" s="1"/>
  <c r="W217" i="15" s="1"/>
  <c r="W216" i="15" s="1"/>
  <c r="X11" i="15"/>
  <c r="Y11" i="15"/>
  <c r="W14" i="15"/>
  <c r="X14" i="15"/>
  <c r="Y14" i="15"/>
  <c r="W16" i="15"/>
  <c r="X16" i="15"/>
  <c r="Y16" i="15"/>
  <c r="W19" i="15"/>
  <c r="X19" i="15"/>
  <c r="Y19" i="15"/>
  <c r="W24" i="15"/>
  <c r="X24" i="15"/>
  <c r="Y24" i="15"/>
  <c r="W30" i="15"/>
  <c r="X30" i="15"/>
  <c r="Y30" i="15"/>
  <c r="W39" i="15"/>
  <c r="X39" i="15"/>
  <c r="Y39" i="15"/>
  <c r="W47" i="15"/>
  <c r="W46" i="15" s="1"/>
  <c r="X47" i="15"/>
  <c r="X46" i="15" s="1"/>
  <c r="Y47" i="15"/>
  <c r="Y46" i="15" s="1"/>
  <c r="W51" i="15"/>
  <c r="W50" i="15" s="1"/>
  <c r="X51" i="15"/>
  <c r="X50" i="15" s="1"/>
  <c r="Y51" i="15"/>
  <c r="Y50" i="15" s="1"/>
  <c r="W56" i="15"/>
  <c r="W55" i="15" s="1"/>
  <c r="X56" i="15"/>
  <c r="X55" i="15" s="1"/>
  <c r="Y56" i="15"/>
  <c r="Y55" i="15" s="1"/>
  <c r="W61" i="15"/>
  <c r="W60" i="15" s="1"/>
  <c r="X61" i="15"/>
  <c r="X60" i="15" s="1"/>
  <c r="Y61" i="15"/>
  <c r="Y60" i="15" s="1"/>
  <c r="W69" i="15"/>
  <c r="X69" i="15"/>
  <c r="Y69" i="15"/>
  <c r="W71" i="15"/>
  <c r="X71" i="15"/>
  <c r="Y71" i="15"/>
  <c r="W73" i="15"/>
  <c r="X73" i="15"/>
  <c r="Y73" i="15"/>
  <c r="W76" i="15"/>
  <c r="X76" i="15"/>
  <c r="Y76" i="15"/>
  <c r="W80" i="15"/>
  <c r="W79" i="15" s="1"/>
  <c r="W78" i="15" s="1"/>
  <c r="X80" i="15"/>
  <c r="X79" i="15" s="1"/>
  <c r="X78" i="15" s="1"/>
  <c r="Y80" i="15"/>
  <c r="W85" i="15"/>
  <c r="W84" i="15" s="1"/>
  <c r="W83" i="15" s="1"/>
  <c r="W82" i="15" s="1"/>
  <c r="X85" i="15"/>
  <c r="X84" i="15" s="1"/>
  <c r="X83" i="15" s="1"/>
  <c r="Y85" i="15"/>
  <c r="Y84" i="15" s="1"/>
  <c r="Y83" i="15" s="1"/>
  <c r="Y82" i="15" s="1"/>
  <c r="W96" i="15"/>
  <c r="W95" i="15" s="1"/>
  <c r="W94" i="15" s="1"/>
  <c r="X96" i="15"/>
  <c r="X95" i="15" s="1"/>
  <c r="X94" i="15" s="1"/>
  <c r="Y96" i="15"/>
  <c r="W103" i="15"/>
  <c r="W102" i="15" s="1"/>
  <c r="X103" i="15"/>
  <c r="X102" i="15" s="1"/>
  <c r="Y103" i="15"/>
  <c r="W106" i="15"/>
  <c r="W105" i="15" s="1"/>
  <c r="X106" i="15"/>
  <c r="X105" i="15" s="1"/>
  <c r="Y106" i="15"/>
  <c r="Y105" i="15" s="1"/>
  <c r="W111" i="15"/>
  <c r="W110" i="15" s="1"/>
  <c r="X111" i="15"/>
  <c r="X110" i="15" s="1"/>
  <c r="X108" i="15" s="1"/>
  <c r="Y111" i="15"/>
  <c r="W117" i="15"/>
  <c r="X117" i="15"/>
  <c r="Y117" i="15"/>
  <c r="W121" i="15"/>
  <c r="X121" i="15"/>
  <c r="Y121" i="15"/>
  <c r="W124" i="15"/>
  <c r="X124" i="15"/>
  <c r="Y124" i="15"/>
  <c r="W127" i="15"/>
  <c r="W126" i="15" s="1"/>
  <c r="X127" i="15"/>
  <c r="X126" i="15" s="1"/>
  <c r="Y127" i="15"/>
  <c r="Y126" i="15" s="1"/>
  <c r="W132" i="15"/>
  <c r="W131" i="15" s="1"/>
  <c r="W130" i="15" s="1"/>
  <c r="W129" i="15" s="1"/>
  <c r="X132" i="15"/>
  <c r="X131" i="15" s="1"/>
  <c r="X130" i="15" s="1"/>
  <c r="X129" i="15" s="1"/>
  <c r="Y132" i="15"/>
  <c r="W138" i="15"/>
  <c r="X138" i="15"/>
  <c r="Y138" i="15"/>
  <c r="W140" i="15"/>
  <c r="X140" i="15"/>
  <c r="Y140" i="15"/>
  <c r="W142" i="15"/>
  <c r="X142" i="15"/>
  <c r="Y142" i="15"/>
  <c r="W145" i="15"/>
  <c r="X145" i="15"/>
  <c r="Y145" i="15"/>
  <c r="W147" i="15"/>
  <c r="X147" i="15"/>
  <c r="Y147" i="15"/>
  <c r="W149" i="15"/>
  <c r="X149" i="15"/>
  <c r="Y149" i="15"/>
  <c r="W154" i="15"/>
  <c r="X154" i="15"/>
  <c r="Y154" i="15"/>
  <c r="W156" i="15"/>
  <c r="X156" i="15"/>
  <c r="Y156" i="15"/>
  <c r="W163" i="15"/>
  <c r="X163" i="15"/>
  <c r="Y163" i="15"/>
  <c r="W170" i="15"/>
  <c r="X170" i="15"/>
  <c r="Y170" i="15"/>
  <c r="W182" i="15"/>
  <c r="X182" i="15"/>
  <c r="Y182" i="15"/>
  <c r="W193" i="15"/>
  <c r="X193" i="15"/>
  <c r="Y193" i="15"/>
  <c r="W205" i="15"/>
  <c r="X205" i="15"/>
  <c r="Y205" i="15"/>
  <c r="W233" i="15"/>
  <c r="W232" i="15" s="1"/>
  <c r="W231" i="15" s="1"/>
  <c r="W230" i="15" s="1"/>
  <c r="X233" i="15"/>
  <c r="X232" i="15" s="1"/>
  <c r="X231" i="15" s="1"/>
  <c r="X230" i="15" s="1"/>
  <c r="Y233" i="15"/>
  <c r="Y232" i="15" s="1"/>
  <c r="Y231" i="15" s="1"/>
  <c r="Y230" i="15" s="1"/>
  <c r="W236" i="15"/>
  <c r="X236" i="15"/>
  <c r="Y236" i="15"/>
  <c r="V236" i="15"/>
  <c r="V232" i="15"/>
  <c r="V231" i="15" s="1"/>
  <c r="V230" i="15" s="1"/>
  <c r="V228" i="15"/>
  <c r="V227" i="15" s="1"/>
  <c r="V226" i="15" s="1"/>
  <c r="V225" i="15" s="1"/>
  <c r="V224" i="15" s="1"/>
  <c r="V219" i="15"/>
  <c r="V218" i="15" s="1"/>
  <c r="V217" i="15" s="1"/>
  <c r="V216" i="15" s="1"/>
  <c r="V205" i="15"/>
  <c r="V193" i="15"/>
  <c r="V182" i="15"/>
  <c r="V170" i="15"/>
  <c r="V163" i="15"/>
  <c r="V156" i="15"/>
  <c r="V154" i="15"/>
  <c r="V149" i="15"/>
  <c r="V147" i="15"/>
  <c r="V145" i="15"/>
  <c r="V142" i="15"/>
  <c r="V140" i="15"/>
  <c r="V138" i="15"/>
  <c r="V132" i="15"/>
  <c r="V131" i="15" s="1"/>
  <c r="V130" i="15" s="1"/>
  <c r="V129" i="15" s="1"/>
  <c r="V127" i="15"/>
  <c r="V124" i="15"/>
  <c r="V121" i="15"/>
  <c r="V117" i="15"/>
  <c r="V111" i="15"/>
  <c r="V110" i="15" s="1"/>
  <c r="V106" i="15"/>
  <c r="V103" i="15"/>
  <c r="V96" i="15"/>
  <c r="V95" i="15" s="1"/>
  <c r="V94" i="15" s="1"/>
  <c r="V85" i="15"/>
  <c r="V80" i="15"/>
  <c r="V79" i="15" s="1"/>
  <c r="V78" i="15" s="1"/>
  <c r="V76" i="15"/>
  <c r="V73" i="15"/>
  <c r="V71" i="15"/>
  <c r="V69" i="15"/>
  <c r="V61" i="15"/>
  <c r="V60" i="15" s="1"/>
  <c r="V56" i="15"/>
  <c r="V55" i="15" s="1"/>
  <c r="V51" i="15"/>
  <c r="V50" i="15" s="1"/>
  <c r="V47" i="15"/>
  <c r="V46" i="15" s="1"/>
  <c r="V39" i="15"/>
  <c r="V30" i="15"/>
  <c r="V24" i="15"/>
  <c r="V19" i="15"/>
  <c r="V16" i="15"/>
  <c r="V14" i="15"/>
  <c r="Z14" i="15" s="1"/>
  <c r="V11" i="15"/>
  <c r="Z106" i="15" l="1"/>
  <c r="W10" i="15"/>
  <c r="Z127" i="15"/>
  <c r="Z103" i="15"/>
  <c r="AA170" i="15"/>
  <c r="AA69" i="15"/>
  <c r="AA193" i="15"/>
  <c r="Z124" i="15"/>
  <c r="AA124" i="15"/>
  <c r="W18" i="15"/>
  <c r="AA163" i="15"/>
  <c r="AA138" i="15"/>
  <c r="AA103" i="15"/>
  <c r="AA154" i="15"/>
  <c r="AA73" i="15"/>
  <c r="AA230" i="15"/>
  <c r="Y137" i="15"/>
  <c r="AA217" i="15"/>
  <c r="AA221" i="15"/>
  <c r="Z76" i="15"/>
  <c r="AA145" i="15"/>
  <c r="AA225" i="15"/>
  <c r="V126" i="15"/>
  <c r="Z126" i="15" s="1"/>
  <c r="V102" i="15"/>
  <c r="AA156" i="15"/>
  <c r="AA14" i="15"/>
  <c r="V137" i="15"/>
  <c r="AA182" i="15"/>
  <c r="AA142" i="15"/>
  <c r="AA111" i="15"/>
  <c r="Z80" i="15"/>
  <c r="AA16" i="15"/>
  <c r="AA205" i="15"/>
  <c r="AA147" i="15"/>
  <c r="Z232" i="15"/>
  <c r="Y110" i="15"/>
  <c r="Y108" i="15" s="1"/>
  <c r="AA108" i="15" s="1"/>
  <c r="W144" i="15"/>
  <c r="AA76" i="15"/>
  <c r="Z193" i="15"/>
  <c r="Z145" i="15"/>
  <c r="Z69" i="15"/>
  <c r="V68" i="15"/>
  <c r="V63" i="15" s="1"/>
  <c r="V105" i="15"/>
  <c r="Z105" i="15" s="1"/>
  <c r="AA149" i="15"/>
  <c r="AA233" i="15"/>
  <c r="Z217" i="15"/>
  <c r="V223" i="15"/>
  <c r="Z224" i="15"/>
  <c r="W109" i="15"/>
  <c r="W108" i="15"/>
  <c r="AA236" i="15"/>
  <c r="Z239" i="15"/>
  <c r="Z231" i="15"/>
  <c r="AA232" i="15"/>
  <c r="AA224" i="15"/>
  <c r="V144" i="15"/>
  <c r="Z238" i="15"/>
  <c r="Z230" i="15"/>
  <c r="Z182" i="15"/>
  <c r="Z142" i="15"/>
  <c r="AA239" i="15"/>
  <c r="AA231" i="15"/>
  <c r="AA223" i="15"/>
  <c r="X144" i="15"/>
  <c r="Z237" i="15"/>
  <c r="Z205" i="15"/>
  <c r="Z149" i="15"/>
  <c r="AA238" i="15"/>
  <c r="AA222" i="15"/>
  <c r="AA80" i="15"/>
  <c r="Y102" i="15"/>
  <c r="Z73" i="15"/>
  <c r="Z236" i="15"/>
  <c r="Z228" i="15"/>
  <c r="Z156" i="15"/>
  <c r="Z140" i="15"/>
  <c r="Z111" i="15"/>
  <c r="AA237" i="15"/>
  <c r="X137" i="15"/>
  <c r="Z227" i="15"/>
  <c r="Z219" i="15"/>
  <c r="Z163" i="15"/>
  <c r="Z147" i="15"/>
  <c r="Z110" i="15"/>
  <c r="AA228" i="15"/>
  <c r="AA140" i="15"/>
  <c r="W137" i="15"/>
  <c r="W136" i="15" s="1"/>
  <c r="W135" i="15" s="1"/>
  <c r="W134" i="15" s="1"/>
  <c r="Z11" i="15"/>
  <c r="Z226" i="15"/>
  <c r="Z218" i="15"/>
  <c r="Z170" i="15"/>
  <c r="Z154" i="15"/>
  <c r="Z138" i="15"/>
  <c r="AA227" i="15"/>
  <c r="AA219" i="15"/>
  <c r="AA127" i="15"/>
  <c r="Z85" i="15"/>
  <c r="Y144" i="15"/>
  <c r="Y79" i="15"/>
  <c r="Z71" i="15"/>
  <c r="Z46" i="15"/>
  <c r="Y216" i="15"/>
  <c r="Z233" i="15"/>
  <c r="Z225" i="15"/>
  <c r="AA226" i="15"/>
  <c r="AA218" i="15"/>
  <c r="AA50" i="15"/>
  <c r="Z61" i="15"/>
  <c r="V116" i="15"/>
  <c r="Z117" i="15"/>
  <c r="Z96" i="15"/>
  <c r="V84" i="15"/>
  <c r="V83" i="15" s="1"/>
  <c r="V82" i="15" s="1"/>
  <c r="Z82" i="15" s="1"/>
  <c r="V54" i="15"/>
  <c r="V53" i="15" s="1"/>
  <c r="Z51" i="15"/>
  <c r="Z50" i="15"/>
  <c r="V18" i="15"/>
  <c r="Z19" i="15"/>
  <c r="V10" i="15"/>
  <c r="W116" i="15"/>
  <c r="W115" i="15" s="1"/>
  <c r="W114" i="15" s="1"/>
  <c r="W113" i="15" s="1"/>
  <c r="W101" i="15"/>
  <c r="W100" i="15" s="1"/>
  <c r="W68" i="15"/>
  <c r="W64" i="15" s="1"/>
  <c r="W63" i="15" s="1"/>
  <c r="W54" i="15"/>
  <c r="W53" i="15" s="1"/>
  <c r="AA132" i="15"/>
  <c r="AA126" i="15"/>
  <c r="AA121" i="15"/>
  <c r="X116" i="15"/>
  <c r="X115" i="15" s="1"/>
  <c r="X114" i="15" s="1"/>
  <c r="X113" i="15" s="1"/>
  <c r="AA105" i="15"/>
  <c r="X82" i="15"/>
  <c r="AA82" i="15" s="1"/>
  <c r="AA83" i="15"/>
  <c r="X68" i="15"/>
  <c r="X64" i="15" s="1"/>
  <c r="X63" i="15" s="1"/>
  <c r="AA60" i="15"/>
  <c r="X54" i="15"/>
  <c r="X53" i="15" s="1"/>
  <c r="AA51" i="15"/>
  <c r="AA39" i="15"/>
  <c r="AA30" i="15"/>
  <c r="AA24" i="15"/>
  <c r="Y131" i="15"/>
  <c r="Z132" i="15"/>
  <c r="Z121" i="15"/>
  <c r="Y116" i="15"/>
  <c r="AA117" i="15"/>
  <c r="AA106" i="15"/>
  <c r="AA96" i="15"/>
  <c r="Y95" i="15"/>
  <c r="AA85" i="15"/>
  <c r="AA84" i="15"/>
  <c r="AA71" i="15"/>
  <c r="Y68" i="15"/>
  <c r="AA61" i="15"/>
  <c r="Z60" i="15"/>
  <c r="Y54" i="15"/>
  <c r="Y53" i="15" s="1"/>
  <c r="Z56" i="15"/>
  <c r="Z55" i="15"/>
  <c r="AA56" i="15"/>
  <c r="AA55" i="15"/>
  <c r="AA47" i="15"/>
  <c r="Z47" i="15"/>
  <c r="AA46" i="15"/>
  <c r="Z39" i="15"/>
  <c r="Z30" i="15"/>
  <c r="Z24" i="15"/>
  <c r="Y18" i="15"/>
  <c r="AA19" i="15"/>
  <c r="Z16" i="15"/>
  <c r="AA11" i="15"/>
  <c r="X18" i="15"/>
  <c r="X10" i="15"/>
  <c r="Y10" i="15"/>
  <c r="X101" i="15"/>
  <c r="X109" i="15"/>
  <c r="V109" i="15"/>
  <c r="V108" i="15"/>
  <c r="Q239" i="15"/>
  <c r="Q238" i="15" s="1"/>
  <c r="Q237" i="15" s="1"/>
  <c r="R239" i="15"/>
  <c r="R238" i="15" s="1"/>
  <c r="R237" i="15" s="1"/>
  <c r="S239" i="15"/>
  <c r="S238" i="15" s="1"/>
  <c r="S237" i="15" s="1"/>
  <c r="P239" i="15"/>
  <c r="P238" i="15" s="1"/>
  <c r="P237" i="15" s="1"/>
  <c r="V115" i="15" l="1"/>
  <c r="V114" i="15" s="1"/>
  <c r="V113" i="15" s="1"/>
  <c r="Y8" i="15"/>
  <c r="X136" i="15"/>
  <c r="X135" i="15" s="1"/>
  <c r="X134" i="15" s="1"/>
  <c r="V136" i="15"/>
  <c r="V135" i="15" s="1"/>
  <c r="V134" i="15" s="1"/>
  <c r="Z108" i="15"/>
  <c r="Y136" i="15"/>
  <c r="V101" i="15"/>
  <c r="V100" i="15" s="1"/>
  <c r="AA110" i="15"/>
  <c r="Y109" i="15"/>
  <c r="AA109" i="15" s="1"/>
  <c r="Z137" i="15"/>
  <c r="AA137" i="15"/>
  <c r="Z84" i="15"/>
  <c r="Z216" i="15"/>
  <c r="AA216" i="15"/>
  <c r="Y78" i="15"/>
  <c r="Z79" i="15"/>
  <c r="AA79" i="15"/>
  <c r="Z144" i="15"/>
  <c r="AA144" i="15"/>
  <c r="Z83" i="15"/>
  <c r="V222" i="15"/>
  <c r="Z223" i="15"/>
  <c r="Y101" i="15"/>
  <c r="AA101" i="15" s="1"/>
  <c r="AA102" i="15"/>
  <c r="Z102" i="15"/>
  <c r="V9" i="15"/>
  <c r="V8" i="15"/>
  <c r="V7" i="15" s="1"/>
  <c r="W93" i="15"/>
  <c r="W92" i="15" s="1"/>
  <c r="W8" i="15"/>
  <c r="W7" i="15" s="1"/>
  <c r="W9" i="15"/>
  <c r="X100" i="15"/>
  <c r="X9" i="15"/>
  <c r="Y130" i="15"/>
  <c r="AA131" i="15"/>
  <c r="Z131" i="15"/>
  <c r="Y115" i="15"/>
  <c r="AA116" i="15"/>
  <c r="Z116" i="15"/>
  <c r="Y94" i="15"/>
  <c r="Z95" i="15"/>
  <c r="AA95" i="15"/>
  <c r="Y64" i="15"/>
  <c r="Z68" i="15"/>
  <c r="AA68" i="15"/>
  <c r="Z53" i="15"/>
  <c r="AA53" i="15"/>
  <c r="Z54" i="15"/>
  <c r="AA54" i="15"/>
  <c r="AA18" i="15"/>
  <c r="Z18" i="15"/>
  <c r="Z10" i="15"/>
  <c r="AA10" i="15"/>
  <c r="X8" i="15"/>
  <c r="X7" i="15" s="1"/>
  <c r="Y9" i="15"/>
  <c r="X93" i="15"/>
  <c r="X92" i="15" s="1"/>
  <c r="K239" i="15"/>
  <c r="K238" i="15" s="1"/>
  <c r="K237" i="15" s="1"/>
  <c r="K236" i="15" s="1"/>
  <c r="L239" i="15"/>
  <c r="L238" i="15" s="1"/>
  <c r="L237" i="15" s="1"/>
  <c r="L236" i="15" s="1"/>
  <c r="M239" i="15"/>
  <c r="M238" i="15" s="1"/>
  <c r="M237" i="15" s="1"/>
  <c r="M236" i="15" s="1"/>
  <c r="N239" i="15"/>
  <c r="N238" i="15" s="1"/>
  <c r="N237" i="15" s="1"/>
  <c r="N236" i="15" s="1"/>
  <c r="O239" i="15"/>
  <c r="O238" i="15" s="1"/>
  <c r="O237" i="15" s="1"/>
  <c r="O236" i="15" s="1"/>
  <c r="P236" i="15"/>
  <c r="J239" i="15"/>
  <c r="J238" i="15" s="1"/>
  <c r="J237" i="15" s="1"/>
  <c r="J236" i="15" s="1"/>
  <c r="T240" i="15"/>
  <c r="AA136" i="15" l="1"/>
  <c r="V93" i="15"/>
  <c r="V92" i="15" s="1"/>
  <c r="V6" i="15" s="1"/>
  <c r="X3" i="15"/>
  <c r="X6" i="15"/>
  <c r="X5" i="15"/>
  <c r="X4" i="15"/>
  <c r="W4" i="15"/>
  <c r="W3" i="15"/>
  <c r="W6" i="15"/>
  <c r="W5" i="15"/>
  <c r="Z136" i="15"/>
  <c r="Y135" i="15"/>
  <c r="AA135" i="15" s="1"/>
  <c r="Z109" i="15"/>
  <c r="V4" i="15"/>
  <c r="V3" i="15"/>
  <c r="AA78" i="15"/>
  <c r="Z78" i="15"/>
  <c r="V221" i="15"/>
  <c r="Z221" i="15" s="1"/>
  <c r="Z222" i="15"/>
  <c r="Y134" i="15"/>
  <c r="Z135" i="15"/>
  <c r="Y100" i="15"/>
  <c r="Z100" i="15" s="1"/>
  <c r="Z101" i="15"/>
  <c r="V5" i="15"/>
  <c r="Y129" i="15"/>
  <c r="AA130" i="15"/>
  <c r="Z130" i="15"/>
  <c r="Y114" i="15"/>
  <c r="AA115" i="15"/>
  <c r="Z115" i="15"/>
  <c r="Z94" i="15"/>
  <c r="AA94" i="15"/>
  <c r="Y93" i="15"/>
  <c r="Y63" i="15"/>
  <c r="Y7" i="15" s="1"/>
  <c r="Z64" i="15"/>
  <c r="AA64" i="15"/>
  <c r="Z8" i="15"/>
  <c r="AA8" i="15"/>
  <c r="Z9" i="15"/>
  <c r="AA9" i="15"/>
  <c r="S236" i="15"/>
  <c r="Q236" i="15"/>
  <c r="T239" i="15"/>
  <c r="T238" i="15" s="1"/>
  <c r="T237" i="15" s="1"/>
  <c r="T236" i="15" s="1"/>
  <c r="M129" i="15"/>
  <c r="M100" i="15"/>
  <c r="M53" i="15"/>
  <c r="T234" i="15"/>
  <c r="T233" i="15" s="1"/>
  <c r="T232" i="15" s="1"/>
  <c r="T231" i="15" s="1"/>
  <c r="T230" i="15" s="1"/>
  <c r="U234" i="15"/>
  <c r="S233" i="15"/>
  <c r="S232" i="15" s="1"/>
  <c r="S231" i="15" s="1"/>
  <c r="S230" i="15" s="1"/>
  <c r="R233" i="15"/>
  <c r="R232" i="15" s="1"/>
  <c r="R231" i="15" s="1"/>
  <c r="R230" i="15" s="1"/>
  <c r="K233" i="15"/>
  <c r="K232" i="15" s="1"/>
  <c r="K231" i="15" s="1"/>
  <c r="K230" i="15" s="1"/>
  <c r="L233" i="15"/>
  <c r="M233" i="15"/>
  <c r="M232" i="15" s="1"/>
  <c r="M231" i="15" s="1"/>
  <c r="M230" i="15" s="1"/>
  <c r="N233" i="15"/>
  <c r="N232" i="15" s="1"/>
  <c r="N231" i="15" s="1"/>
  <c r="N230" i="15" s="1"/>
  <c r="O233" i="15"/>
  <c r="O232" i="15" s="1"/>
  <c r="O231" i="15" s="1"/>
  <c r="O230" i="15" s="1"/>
  <c r="P233" i="15"/>
  <c r="P232" i="15" s="1"/>
  <c r="P231" i="15" s="1"/>
  <c r="P230" i="15" s="1"/>
  <c r="Q233" i="15"/>
  <c r="Q232" i="15" s="1"/>
  <c r="Q231" i="15" s="1"/>
  <c r="Q230" i="15" s="1"/>
  <c r="J233" i="15"/>
  <c r="J232" i="15" s="1"/>
  <c r="J231" i="15" s="1"/>
  <c r="J230" i="15" s="1"/>
  <c r="K228" i="15"/>
  <c r="K227" i="15" s="1"/>
  <c r="K226" i="15" s="1"/>
  <c r="K225" i="15" s="1"/>
  <c r="K224" i="15" s="1"/>
  <c r="K223" i="15" s="1"/>
  <c r="K222" i="15" s="1"/>
  <c r="K221" i="15" s="1"/>
  <c r="L228" i="15"/>
  <c r="M228" i="15"/>
  <c r="M227" i="15" s="1"/>
  <c r="M226" i="15" s="1"/>
  <c r="M225" i="15" s="1"/>
  <c r="M224" i="15" s="1"/>
  <c r="M223" i="15" s="1"/>
  <c r="M222" i="15" s="1"/>
  <c r="M221" i="15" s="1"/>
  <c r="N228" i="15"/>
  <c r="N227" i="15" s="1"/>
  <c r="N226" i="15" s="1"/>
  <c r="N225" i="15" s="1"/>
  <c r="N224" i="15" s="1"/>
  <c r="N223" i="15" s="1"/>
  <c r="N222" i="15" s="1"/>
  <c r="N221" i="15" s="1"/>
  <c r="O228" i="15"/>
  <c r="O227" i="15" s="1"/>
  <c r="O226" i="15" s="1"/>
  <c r="O225" i="15" s="1"/>
  <c r="O224" i="15" s="1"/>
  <c r="O223" i="15" s="1"/>
  <c r="O222" i="15" s="1"/>
  <c r="O221" i="15" s="1"/>
  <c r="P228" i="15"/>
  <c r="P227" i="15" s="1"/>
  <c r="P226" i="15" s="1"/>
  <c r="P225" i="15" s="1"/>
  <c r="P224" i="15" s="1"/>
  <c r="P223" i="15" s="1"/>
  <c r="P222" i="15" s="1"/>
  <c r="P221" i="15" s="1"/>
  <c r="Q228" i="15"/>
  <c r="Q227" i="15" s="1"/>
  <c r="Q226" i="15" s="1"/>
  <c r="Q225" i="15" s="1"/>
  <c r="Q224" i="15" s="1"/>
  <c r="Q223" i="15" s="1"/>
  <c r="Q222" i="15" s="1"/>
  <c r="Q221" i="15" s="1"/>
  <c r="R228" i="15"/>
  <c r="R227" i="15" s="1"/>
  <c r="R226" i="15" s="1"/>
  <c r="R225" i="15" s="1"/>
  <c r="R224" i="15" s="1"/>
  <c r="R223" i="15" s="1"/>
  <c r="R222" i="15" s="1"/>
  <c r="R221" i="15" s="1"/>
  <c r="S228" i="15"/>
  <c r="S227" i="15" s="1"/>
  <c r="S226" i="15" s="1"/>
  <c r="S225" i="15" s="1"/>
  <c r="S224" i="15" s="1"/>
  <c r="S223" i="15" s="1"/>
  <c r="S222" i="15" s="1"/>
  <c r="S221" i="15" s="1"/>
  <c r="T228" i="15"/>
  <c r="T227" i="15" s="1"/>
  <c r="T226" i="15" s="1"/>
  <c r="T225" i="15" s="1"/>
  <c r="T224" i="15" s="1"/>
  <c r="T223" i="15" s="1"/>
  <c r="T222" i="15" s="1"/>
  <c r="T221" i="15" s="1"/>
  <c r="U228" i="15"/>
  <c r="U227" i="15" s="1"/>
  <c r="U226" i="15" s="1"/>
  <c r="U225" i="15" s="1"/>
  <c r="U224" i="15" s="1"/>
  <c r="U223" i="15" s="1"/>
  <c r="U222" i="15" s="1"/>
  <c r="U221" i="15" s="1"/>
  <c r="J228" i="15"/>
  <c r="J227" i="15" s="1"/>
  <c r="J226" i="15" s="1"/>
  <c r="J225" i="15" s="1"/>
  <c r="J224" i="15" s="1"/>
  <c r="J223" i="15" s="1"/>
  <c r="J222" i="15" s="1"/>
  <c r="J221" i="15" s="1"/>
  <c r="K219" i="15"/>
  <c r="K218" i="15" s="1"/>
  <c r="K217" i="15" s="1"/>
  <c r="K216" i="15" s="1"/>
  <c r="L219" i="15"/>
  <c r="M219" i="15"/>
  <c r="M218" i="15" s="1"/>
  <c r="M217" i="15" s="1"/>
  <c r="M216" i="15" s="1"/>
  <c r="N219" i="15"/>
  <c r="N218" i="15" s="1"/>
  <c r="N217" i="15" s="1"/>
  <c r="N216" i="15" s="1"/>
  <c r="O219" i="15"/>
  <c r="O218" i="15" s="1"/>
  <c r="O217" i="15" s="1"/>
  <c r="O216" i="15" s="1"/>
  <c r="P219" i="15"/>
  <c r="P218" i="15" s="1"/>
  <c r="P217" i="15" s="1"/>
  <c r="P216" i="15" s="1"/>
  <c r="Q219" i="15"/>
  <c r="Q218" i="15" s="1"/>
  <c r="Q217" i="15" s="1"/>
  <c r="Q216" i="15" s="1"/>
  <c r="R219" i="15"/>
  <c r="R218" i="15" s="1"/>
  <c r="R217" i="15" s="1"/>
  <c r="R216" i="15" s="1"/>
  <c r="S219" i="15"/>
  <c r="S218" i="15" s="1"/>
  <c r="S217" i="15" s="1"/>
  <c r="S216" i="15" s="1"/>
  <c r="T219" i="15"/>
  <c r="T218" i="15" s="1"/>
  <c r="T217" i="15" s="1"/>
  <c r="T216" i="15" s="1"/>
  <c r="U219" i="15"/>
  <c r="U218" i="15" s="1"/>
  <c r="U217" i="15" s="1"/>
  <c r="U216" i="15" s="1"/>
  <c r="J219" i="15"/>
  <c r="J218" i="15" s="1"/>
  <c r="J217" i="15" s="1"/>
  <c r="J216" i="15" s="1"/>
  <c r="U12" i="15"/>
  <c r="U13" i="15"/>
  <c r="U15" i="15"/>
  <c r="U17" i="15"/>
  <c r="U20" i="15"/>
  <c r="U21" i="15"/>
  <c r="U22" i="15"/>
  <c r="U25" i="15"/>
  <c r="U26" i="15"/>
  <c r="U27" i="15"/>
  <c r="U28" i="15"/>
  <c r="U29" i="15"/>
  <c r="U31" i="15"/>
  <c r="U32" i="15"/>
  <c r="U33" i="15"/>
  <c r="U34" i="15"/>
  <c r="U35" i="15"/>
  <c r="U37" i="15"/>
  <c r="U38" i="15"/>
  <c r="U40" i="15"/>
  <c r="U41" i="15"/>
  <c r="U42" i="15"/>
  <c r="U43" i="15"/>
  <c r="U44" i="15"/>
  <c r="U45" i="15"/>
  <c r="U57" i="15"/>
  <c r="U59" i="15"/>
  <c r="U62" i="15"/>
  <c r="U75" i="15"/>
  <c r="U86" i="15"/>
  <c r="U97" i="15"/>
  <c r="U98" i="15"/>
  <c r="U99" i="15"/>
  <c r="U107" i="15"/>
  <c r="U118" i="15"/>
  <c r="U119" i="15"/>
  <c r="U120" i="15"/>
  <c r="U122" i="15"/>
  <c r="U123" i="15"/>
  <c r="U125" i="15"/>
  <c r="U128" i="15"/>
  <c r="U133" i="15"/>
  <c r="T12" i="15"/>
  <c r="T13" i="15"/>
  <c r="T15" i="15"/>
  <c r="T17" i="15"/>
  <c r="T20" i="15"/>
  <c r="T21" i="15"/>
  <c r="T22" i="15"/>
  <c r="T25" i="15"/>
  <c r="T26" i="15"/>
  <c r="T27" i="15"/>
  <c r="T28" i="15"/>
  <c r="T29" i="15"/>
  <c r="T31" i="15"/>
  <c r="T32" i="15"/>
  <c r="T33" i="15"/>
  <c r="T34" i="15"/>
  <c r="T35" i="15"/>
  <c r="T37" i="15"/>
  <c r="T38" i="15"/>
  <c r="T40" i="15"/>
  <c r="T42" i="15"/>
  <c r="T43" i="15"/>
  <c r="T44" i="15"/>
  <c r="T45" i="15"/>
  <c r="T57" i="15"/>
  <c r="T59" i="15"/>
  <c r="T62" i="15"/>
  <c r="T86" i="15"/>
  <c r="T97" i="15"/>
  <c r="T98" i="15"/>
  <c r="T99" i="15"/>
  <c r="T107" i="15"/>
  <c r="T118" i="15"/>
  <c r="T120" i="15"/>
  <c r="T122" i="15"/>
  <c r="T123" i="15"/>
  <c r="T125" i="15"/>
  <c r="T128" i="15"/>
  <c r="T133" i="15"/>
  <c r="J215" i="15" l="1"/>
  <c r="AA100" i="15"/>
  <c r="AA134" i="15"/>
  <c r="Z134" i="15"/>
  <c r="Z129" i="15"/>
  <c r="AA129" i="15"/>
  <c r="Y113" i="15"/>
  <c r="Z114" i="15"/>
  <c r="AA114" i="15"/>
  <c r="Y92" i="15"/>
  <c r="Z93" i="15"/>
  <c r="AA93" i="15"/>
  <c r="Z63" i="15"/>
  <c r="AA63" i="15"/>
  <c r="Z7" i="15"/>
  <c r="AA7" i="15"/>
  <c r="Q245" i="15"/>
  <c r="L227" i="15"/>
  <c r="L218" i="15"/>
  <c r="U233" i="15"/>
  <c r="U232" i="15" s="1"/>
  <c r="U231" i="15" s="1"/>
  <c r="U230" i="15" s="1"/>
  <c r="R236" i="15"/>
  <c r="L232" i="15"/>
  <c r="G37" i="43"/>
  <c r="F65" i="43"/>
  <c r="G65" i="43"/>
  <c r="C66" i="43"/>
  <c r="D66" i="43"/>
  <c r="M205" i="15"/>
  <c r="N205" i="15"/>
  <c r="O205" i="15"/>
  <c r="P205" i="15"/>
  <c r="Q205" i="15"/>
  <c r="R205" i="15"/>
  <c r="S205" i="15"/>
  <c r="M193" i="15"/>
  <c r="N193" i="15"/>
  <c r="O193" i="15"/>
  <c r="P193" i="15"/>
  <c r="Q193" i="15"/>
  <c r="R193" i="15"/>
  <c r="S193" i="15"/>
  <c r="M182" i="15"/>
  <c r="N182" i="15"/>
  <c r="O182" i="15"/>
  <c r="P182" i="15"/>
  <c r="Q182" i="15"/>
  <c r="R182" i="15"/>
  <c r="S182" i="15"/>
  <c r="M64" i="15"/>
  <c r="M69" i="15"/>
  <c r="N69" i="15"/>
  <c r="O69" i="15"/>
  <c r="P69" i="15"/>
  <c r="Q69" i="15"/>
  <c r="R69" i="15"/>
  <c r="S69" i="15"/>
  <c r="M76" i="15"/>
  <c r="N76" i="15"/>
  <c r="O76" i="15"/>
  <c r="P76" i="15"/>
  <c r="Q76" i="15"/>
  <c r="R76" i="15"/>
  <c r="S76" i="15"/>
  <c r="M80" i="15"/>
  <c r="M79" i="15" s="1"/>
  <c r="M78" i="15" s="1"/>
  <c r="N80" i="15"/>
  <c r="N79" i="15" s="1"/>
  <c r="N78" i="15" s="1"/>
  <c r="O80" i="15"/>
  <c r="O79" i="15" s="1"/>
  <c r="O78" i="15" s="1"/>
  <c r="P80" i="15"/>
  <c r="P79" i="15" s="1"/>
  <c r="P78" i="15" s="1"/>
  <c r="Q80" i="15"/>
  <c r="Q79" i="15" s="1"/>
  <c r="Q78" i="15" s="1"/>
  <c r="R80" i="15"/>
  <c r="R79" i="15" s="1"/>
  <c r="R78" i="15" s="1"/>
  <c r="S80" i="15"/>
  <c r="S79" i="15" s="1"/>
  <c r="S78" i="15" s="1"/>
  <c r="M111" i="15"/>
  <c r="M110" i="15" s="1"/>
  <c r="M109" i="15" s="1"/>
  <c r="N111" i="15"/>
  <c r="N110" i="15" s="1"/>
  <c r="O111" i="15"/>
  <c r="O110" i="15" s="1"/>
  <c r="O109" i="15" s="1"/>
  <c r="P111" i="15"/>
  <c r="P110" i="15" s="1"/>
  <c r="Q111" i="15"/>
  <c r="Q110" i="15" s="1"/>
  <c r="Q108" i="15" s="1"/>
  <c r="R111" i="15"/>
  <c r="R110" i="15" s="1"/>
  <c r="S111" i="15"/>
  <c r="S110" i="15" s="1"/>
  <c r="R138" i="15"/>
  <c r="S138" i="15"/>
  <c r="S163" i="15"/>
  <c r="R154" i="15"/>
  <c r="S154" i="15"/>
  <c r="R147" i="15"/>
  <c r="S147" i="15"/>
  <c r="R145" i="15"/>
  <c r="S145" i="15"/>
  <c r="R140" i="15"/>
  <c r="S140" i="15"/>
  <c r="R142" i="15"/>
  <c r="S142" i="15"/>
  <c r="R165" i="15"/>
  <c r="R156" i="15"/>
  <c r="S156" i="15"/>
  <c r="R149" i="15"/>
  <c r="S149" i="15"/>
  <c r="R103" i="15"/>
  <c r="R102" i="15" s="1"/>
  <c r="S103" i="15"/>
  <c r="S102" i="15" s="1"/>
  <c r="Q165" i="15"/>
  <c r="Q164" i="15" s="1"/>
  <c r="Q163" i="15" s="1"/>
  <c r="Q161" i="15"/>
  <c r="Q160" i="15" s="1"/>
  <c r="Q156" i="15"/>
  <c r="Q154" i="15"/>
  <c r="Q149" i="15"/>
  <c r="Q147" i="15"/>
  <c r="Q145" i="15"/>
  <c r="Q142" i="15"/>
  <c r="Q140" i="15"/>
  <c r="Q138" i="15"/>
  <c r="Q124" i="15"/>
  <c r="R124" i="15"/>
  <c r="S124" i="15"/>
  <c r="Q121" i="15"/>
  <c r="Q39" i="15"/>
  <c r="R39" i="15"/>
  <c r="S39" i="15"/>
  <c r="Y5" i="15" l="1"/>
  <c r="Y4" i="15"/>
  <c r="AA4" i="15" s="1"/>
  <c r="Y6" i="15"/>
  <c r="Z6" i="15" s="1"/>
  <c r="Y3" i="15"/>
  <c r="Z3" i="15" s="1"/>
  <c r="Z113" i="15"/>
  <c r="AA113" i="15"/>
  <c r="Z92" i="15"/>
  <c r="AA92" i="15"/>
  <c r="Z5" i="15"/>
  <c r="L217" i="15"/>
  <c r="R164" i="15"/>
  <c r="L226" i="15"/>
  <c r="L231" i="15"/>
  <c r="G66" i="43"/>
  <c r="F66" i="43"/>
  <c r="M63" i="15"/>
  <c r="M7" i="15" s="1"/>
  <c r="T39" i="15"/>
  <c r="U39" i="15"/>
  <c r="U124" i="15"/>
  <c r="T124" i="15"/>
  <c r="S108" i="15"/>
  <c r="S109" i="15"/>
  <c r="R108" i="15"/>
  <c r="R109" i="15"/>
  <c r="P109" i="15"/>
  <c r="P108" i="15"/>
  <c r="N109" i="15"/>
  <c r="N108" i="15"/>
  <c r="Q144" i="15"/>
  <c r="M108" i="15"/>
  <c r="O108" i="15"/>
  <c r="Q109" i="15"/>
  <c r="R137" i="15"/>
  <c r="S137" i="15"/>
  <c r="R144" i="15"/>
  <c r="S144" i="15"/>
  <c r="Q137" i="15"/>
  <c r="R105" i="15"/>
  <c r="Q254" i="15"/>
  <c r="R254" i="15"/>
  <c r="S254" i="15"/>
  <c r="Q252" i="15"/>
  <c r="R252" i="15"/>
  <c r="S252" i="15"/>
  <c r="Q170" i="15"/>
  <c r="R170" i="15"/>
  <c r="S170" i="15"/>
  <c r="Q132" i="15"/>
  <c r="Q131" i="15" s="1"/>
  <c r="Q130" i="15" s="1"/>
  <c r="Q129" i="15" s="1"/>
  <c r="R132" i="15"/>
  <c r="R131" i="15" s="1"/>
  <c r="R130" i="15" s="1"/>
  <c r="R129" i="15" s="1"/>
  <c r="S132" i="15"/>
  <c r="Q127" i="15"/>
  <c r="Q126" i="15" s="1"/>
  <c r="R127" i="15"/>
  <c r="R126" i="15" s="1"/>
  <c r="S127" i="15"/>
  <c r="R121" i="15"/>
  <c r="S121" i="15"/>
  <c r="Q117" i="15"/>
  <c r="R117" i="15"/>
  <c r="S117" i="15"/>
  <c r="Q106" i="15"/>
  <c r="Q105" i="15" s="1"/>
  <c r="S106" i="15"/>
  <c r="Q103" i="15"/>
  <c r="Q102" i="15" s="1"/>
  <c r="Q96" i="15"/>
  <c r="Q95" i="15" s="1"/>
  <c r="Q94" i="15" s="1"/>
  <c r="R96" i="15"/>
  <c r="R95" i="15" s="1"/>
  <c r="R94" i="15" s="1"/>
  <c r="S96" i="15"/>
  <c r="Q85" i="15"/>
  <c r="Q84" i="15" s="1"/>
  <c r="Q83" i="15" s="1"/>
  <c r="Q82" i="15" s="1"/>
  <c r="Q255" i="15" s="1"/>
  <c r="R85" i="15"/>
  <c r="R84" i="15" s="1"/>
  <c r="R83" i="15" s="1"/>
  <c r="R82" i="15" s="1"/>
  <c r="R255" i="15" s="1"/>
  <c r="S85" i="15"/>
  <c r="Q73" i="15"/>
  <c r="R73" i="15"/>
  <c r="S73" i="15"/>
  <c r="Q71" i="15"/>
  <c r="R71" i="15"/>
  <c r="S71" i="15"/>
  <c r="Q61" i="15"/>
  <c r="Q60" i="15" s="1"/>
  <c r="R61" i="15"/>
  <c r="R60" i="15" s="1"/>
  <c r="S61" i="15"/>
  <c r="Q56" i="15"/>
  <c r="Q55" i="15" s="1"/>
  <c r="R56" i="15"/>
  <c r="R55" i="15" s="1"/>
  <c r="S56" i="15"/>
  <c r="Q51" i="15"/>
  <c r="Q50" i="15" s="1"/>
  <c r="R51" i="15"/>
  <c r="R50" i="15" s="1"/>
  <c r="S51" i="15"/>
  <c r="S50" i="15" s="1"/>
  <c r="Q47" i="15"/>
  <c r="Q46" i="15" s="1"/>
  <c r="R47" i="15"/>
  <c r="R46" i="15" s="1"/>
  <c r="S47" i="15"/>
  <c r="S46" i="15" s="1"/>
  <c r="Q16" i="15"/>
  <c r="R16" i="15"/>
  <c r="S16" i="15"/>
  <c r="Q14" i="15"/>
  <c r="R14" i="15"/>
  <c r="S14" i="15"/>
  <c r="Q30" i="15"/>
  <c r="R30" i="15"/>
  <c r="S30" i="15"/>
  <c r="Q24" i="15"/>
  <c r="R24" i="15"/>
  <c r="S24" i="15"/>
  <c r="Q19" i="15"/>
  <c r="R19" i="15"/>
  <c r="S19" i="15"/>
  <c r="Q11" i="15"/>
  <c r="R11" i="15"/>
  <c r="S11" i="15"/>
  <c r="AA6" i="15" l="1"/>
  <c r="AA3" i="15"/>
  <c r="Z4" i="15"/>
  <c r="AA5" i="15"/>
  <c r="L225" i="15"/>
  <c r="R163" i="15"/>
  <c r="L216" i="15"/>
  <c r="L230" i="15"/>
  <c r="Q136" i="15"/>
  <c r="Q135" i="15" s="1"/>
  <c r="Q134" i="15" s="1"/>
  <c r="Q10" i="15"/>
  <c r="U73" i="15"/>
  <c r="U11" i="15"/>
  <c r="T11" i="15"/>
  <c r="S126" i="15"/>
  <c r="T127" i="15"/>
  <c r="U127" i="15"/>
  <c r="S60" i="15"/>
  <c r="T61" i="15"/>
  <c r="U61" i="15"/>
  <c r="S105" i="15"/>
  <c r="S101" i="15" s="1"/>
  <c r="S100" i="15" s="1"/>
  <c r="T106" i="15"/>
  <c r="U106" i="15"/>
  <c r="T121" i="15"/>
  <c r="U121" i="15"/>
  <c r="U30" i="15"/>
  <c r="T30" i="15"/>
  <c r="T14" i="15"/>
  <c r="U14" i="15"/>
  <c r="S84" i="15"/>
  <c r="T85" i="15"/>
  <c r="U85" i="15"/>
  <c r="T16" i="15"/>
  <c r="U16" i="15"/>
  <c r="S95" i="15"/>
  <c r="T96" i="15"/>
  <c r="U96" i="15"/>
  <c r="S55" i="15"/>
  <c r="T56" i="15"/>
  <c r="U56" i="15"/>
  <c r="U19" i="15"/>
  <c r="T19" i="15"/>
  <c r="T117" i="15"/>
  <c r="U117" i="15"/>
  <c r="S131" i="15"/>
  <c r="U132" i="15"/>
  <c r="T132" i="15"/>
  <c r="T24" i="15"/>
  <c r="U24" i="15"/>
  <c r="S136" i="15"/>
  <c r="S135" i="15" s="1"/>
  <c r="S134" i="15" s="1"/>
  <c r="Q18" i="15"/>
  <c r="S116" i="15"/>
  <c r="R136" i="15"/>
  <c r="S18" i="15"/>
  <c r="Q101" i="15"/>
  <c r="R101" i="15"/>
  <c r="R18" i="15"/>
  <c r="Q54" i="15"/>
  <c r="Q53" i="15" s="1"/>
  <c r="R116" i="15"/>
  <c r="R115" i="15" s="1"/>
  <c r="R114" i="15" s="1"/>
  <c r="R113" i="15" s="1"/>
  <c r="Q116" i="15"/>
  <c r="Q115" i="15" s="1"/>
  <c r="R68" i="15"/>
  <c r="R64" i="15" s="1"/>
  <c r="R63" i="15" s="1"/>
  <c r="S68" i="15"/>
  <c r="Q68" i="15"/>
  <c r="Q64" i="15" s="1"/>
  <c r="Q63" i="15" s="1"/>
  <c r="R54" i="15"/>
  <c r="R53" i="15" s="1"/>
  <c r="S10" i="15"/>
  <c r="R10" i="15"/>
  <c r="R135" i="15" l="1"/>
  <c r="R134" i="15" s="1"/>
  <c r="L224" i="15"/>
  <c r="Q8" i="15"/>
  <c r="Q7" i="15" s="1"/>
  <c r="U126" i="15"/>
  <c r="T126" i="15"/>
  <c r="R93" i="15"/>
  <c r="R92" i="15" s="1"/>
  <c r="R100" i="15"/>
  <c r="U100" i="15" s="1"/>
  <c r="Q93" i="15"/>
  <c r="Q92" i="15" s="1"/>
  <c r="Q100" i="15"/>
  <c r="T100" i="15" s="1"/>
  <c r="S115" i="15"/>
  <c r="U116" i="15"/>
  <c r="T116" i="15"/>
  <c r="S64" i="15"/>
  <c r="U68" i="15"/>
  <c r="S94" i="15"/>
  <c r="S93" i="15" s="1"/>
  <c r="T95" i="15"/>
  <c r="U95" i="15"/>
  <c r="Q9" i="15"/>
  <c r="T60" i="15"/>
  <c r="U60" i="15"/>
  <c r="U10" i="15"/>
  <c r="T10" i="15"/>
  <c r="T101" i="15"/>
  <c r="U101" i="15"/>
  <c r="S54" i="15"/>
  <c r="S53" i="15" s="1"/>
  <c r="T18" i="15"/>
  <c r="U18" i="15"/>
  <c r="U55" i="15"/>
  <c r="T55" i="15"/>
  <c r="S83" i="15"/>
  <c r="U84" i="15"/>
  <c r="T84" i="15"/>
  <c r="S130" i="15"/>
  <c r="S129" i="15" s="1"/>
  <c r="U131" i="15"/>
  <c r="T131" i="15"/>
  <c r="T105" i="15"/>
  <c r="U105" i="15"/>
  <c r="S8" i="15"/>
  <c r="R8" i="15"/>
  <c r="Q114" i="15"/>
  <c r="Q113" i="15" s="1"/>
  <c r="R9" i="15"/>
  <c r="Q253" i="15"/>
  <c r="S9" i="15"/>
  <c r="R253" i="15" l="1"/>
  <c r="L223" i="15"/>
  <c r="T129" i="15"/>
  <c r="U129" i="15"/>
  <c r="Q6" i="15"/>
  <c r="T53" i="15"/>
  <c r="U53" i="15"/>
  <c r="Q251" i="15"/>
  <c r="S63" i="15"/>
  <c r="U63" i="15" s="1"/>
  <c r="U64" i="15"/>
  <c r="S92" i="15"/>
  <c r="T93" i="15"/>
  <c r="U93" i="15"/>
  <c r="S82" i="15"/>
  <c r="U83" i="15"/>
  <c r="T83" i="15"/>
  <c r="T8" i="15"/>
  <c r="U8" i="15"/>
  <c r="U94" i="15"/>
  <c r="T94" i="15"/>
  <c r="U9" i="15"/>
  <c r="T9" i="15"/>
  <c r="T130" i="15"/>
  <c r="U130" i="15"/>
  <c r="U54" i="15"/>
  <c r="T54" i="15"/>
  <c r="S114" i="15"/>
  <c r="S251" i="15" s="1"/>
  <c r="U115" i="15"/>
  <c r="T115" i="15"/>
  <c r="R7" i="15"/>
  <c r="R6" i="15" s="1"/>
  <c r="R251" i="15"/>
  <c r="Q3" i="15"/>
  <c r="Q5" i="15"/>
  <c r="Q4" i="15"/>
  <c r="P19" i="15"/>
  <c r="L222" i="15" l="1"/>
  <c r="S253" i="15"/>
  <c r="S255" i="15"/>
  <c r="U82" i="15"/>
  <c r="T82" i="15"/>
  <c r="S113" i="15"/>
  <c r="U114" i="15"/>
  <c r="T114" i="15"/>
  <c r="T92" i="15"/>
  <c r="U92" i="15"/>
  <c r="S7" i="15"/>
  <c r="R5" i="15"/>
  <c r="R4" i="15"/>
  <c r="R3" i="15"/>
  <c r="P96" i="15"/>
  <c r="L221" i="15" l="1"/>
  <c r="S6" i="15"/>
  <c r="T6" i="15" s="1"/>
  <c r="S4" i="15"/>
  <c r="U4" i="15" s="1"/>
  <c r="S3" i="15"/>
  <c r="T3" i="15" s="1"/>
  <c r="S5" i="15"/>
  <c r="U5" i="15" s="1"/>
  <c r="T113" i="15"/>
  <c r="U113" i="15"/>
  <c r="U7" i="15"/>
  <c r="T7" i="15"/>
  <c r="K210" i="15"/>
  <c r="K209" i="15" s="1"/>
  <c r="K213" i="15"/>
  <c r="K212" i="15" s="1"/>
  <c r="K207" i="15"/>
  <c r="K206" i="15" s="1"/>
  <c r="K202" i="15"/>
  <c r="K200" i="15"/>
  <c r="K197" i="15"/>
  <c r="K195" i="15"/>
  <c r="K190" i="15"/>
  <c r="K189" i="15" s="1"/>
  <c r="K187" i="15"/>
  <c r="K186" i="15" s="1"/>
  <c r="J187" i="15"/>
  <c r="J186" i="15" s="1"/>
  <c r="K184" i="15"/>
  <c r="K183" i="15" s="1"/>
  <c r="K179" i="15"/>
  <c r="K177" i="15"/>
  <c r="K174" i="15"/>
  <c r="K172" i="15"/>
  <c r="K165" i="15"/>
  <c r="K164" i="15" s="1"/>
  <c r="K163" i="15" s="1"/>
  <c r="K161" i="15"/>
  <c r="K160" i="15" s="1"/>
  <c r="K156" i="15"/>
  <c r="K154" i="15"/>
  <c r="K147" i="15"/>
  <c r="K149" i="15"/>
  <c r="K145" i="15"/>
  <c r="K140" i="15"/>
  <c r="K142" i="15"/>
  <c r="K138" i="15"/>
  <c r="K132" i="15"/>
  <c r="K131" i="15" s="1"/>
  <c r="K130" i="15" s="1"/>
  <c r="K129" i="15" s="1"/>
  <c r="K127" i="15"/>
  <c r="K126" i="15" s="1"/>
  <c r="K124" i="15"/>
  <c r="K121" i="15"/>
  <c r="J124" i="15"/>
  <c r="J127" i="15"/>
  <c r="J126" i="15" s="1"/>
  <c r="J132" i="15"/>
  <c r="J131" i="15" s="1"/>
  <c r="J130" i="15" s="1"/>
  <c r="J129" i="15" s="1"/>
  <c r="J138" i="15"/>
  <c r="J140" i="15"/>
  <c r="J142" i="15"/>
  <c r="J145" i="15"/>
  <c r="J147" i="15"/>
  <c r="J149" i="15"/>
  <c r="J154" i="15"/>
  <c r="J156" i="15"/>
  <c r="J161" i="15"/>
  <c r="J160" i="15" s="1"/>
  <c r="J165" i="15"/>
  <c r="J164" i="15" s="1"/>
  <c r="J163" i="15" s="1"/>
  <c r="J172" i="15"/>
  <c r="J174" i="15"/>
  <c r="J177" i="15"/>
  <c r="J179" i="15"/>
  <c r="J184" i="15"/>
  <c r="J183" i="15" s="1"/>
  <c r="J190" i="15"/>
  <c r="J189" i="15" s="1"/>
  <c r="J195" i="15"/>
  <c r="J197" i="15"/>
  <c r="J200" i="15"/>
  <c r="J202" i="15"/>
  <c r="J207" i="15"/>
  <c r="J206" i="15" s="1"/>
  <c r="J210" i="15"/>
  <c r="J209" i="15" s="1"/>
  <c r="J213" i="15"/>
  <c r="J212" i="15" s="1"/>
  <c r="K117" i="15"/>
  <c r="K111" i="15"/>
  <c r="K110" i="15" s="1"/>
  <c r="K109" i="15" s="1"/>
  <c r="K106" i="15"/>
  <c r="K105" i="15" s="1"/>
  <c r="K103" i="15"/>
  <c r="K102" i="15" s="1"/>
  <c r="K96" i="15"/>
  <c r="K95" i="15" s="1"/>
  <c r="K94" i="15" s="1"/>
  <c r="K85" i="15"/>
  <c r="K84" i="15" s="1"/>
  <c r="K83" i="15" s="1"/>
  <c r="K82" i="15" s="1"/>
  <c r="K78" i="15"/>
  <c r="K76" i="15"/>
  <c r="K73" i="15"/>
  <c r="K71" i="15"/>
  <c r="K69" i="15"/>
  <c r="K61" i="15"/>
  <c r="K60" i="15" s="1"/>
  <c r="K56" i="15"/>
  <c r="K55" i="15" s="1"/>
  <c r="K51" i="15"/>
  <c r="K50" i="15" s="1"/>
  <c r="K39" i="15"/>
  <c r="K47" i="15"/>
  <c r="K46" i="15" s="1"/>
  <c r="K30" i="15"/>
  <c r="K24" i="15"/>
  <c r="K19" i="15"/>
  <c r="K16" i="15"/>
  <c r="K14" i="15"/>
  <c r="K11" i="15"/>
  <c r="T4" i="15" l="1"/>
  <c r="U6" i="15"/>
  <c r="T5" i="15"/>
  <c r="U3" i="15"/>
  <c r="K199" i="15"/>
  <c r="K171" i="15"/>
  <c r="K54" i="15"/>
  <c r="K53" i="15" s="1"/>
  <c r="K10" i="15"/>
  <c r="J199" i="15"/>
  <c r="K68" i="15"/>
  <c r="K64" i="15" s="1"/>
  <c r="K63" i="15" s="1"/>
  <c r="J194" i="15"/>
  <c r="K101" i="15"/>
  <c r="K176" i="15"/>
  <c r="K116" i="15"/>
  <c r="K115" i="15" s="1"/>
  <c r="K114" i="15" s="1"/>
  <c r="K113" i="15" s="1"/>
  <c r="J176" i="15"/>
  <c r="K194" i="15"/>
  <c r="K182" i="15"/>
  <c r="K108" i="15"/>
  <c r="J144" i="15"/>
  <c r="J137" i="15"/>
  <c r="J171" i="15"/>
  <c r="K205" i="15"/>
  <c r="K144" i="15"/>
  <c r="K137" i="15"/>
  <c r="J182" i="15"/>
  <c r="J205" i="15"/>
  <c r="K18" i="15"/>
  <c r="K93" i="15" l="1"/>
  <c r="K92" i="15" s="1"/>
  <c r="K100" i="15"/>
  <c r="K9" i="15"/>
  <c r="K8" i="15" s="1"/>
  <c r="K7" i="15" s="1"/>
  <c r="J192" i="15"/>
  <c r="K136" i="15"/>
  <c r="K135" i="15" s="1"/>
  <c r="K134" i="15" s="1"/>
  <c r="K192" i="15"/>
  <c r="J193" i="15"/>
  <c r="K169" i="15"/>
  <c r="K170" i="15"/>
  <c r="J169" i="15"/>
  <c r="J170" i="15"/>
  <c r="J136" i="15"/>
  <c r="J135" i="15" s="1"/>
  <c r="J134" i="15" s="1"/>
  <c r="K193" i="15"/>
  <c r="K168" i="15" l="1"/>
  <c r="K5" i="15" s="1"/>
  <c r="J168" i="15"/>
  <c r="P170" i="15"/>
  <c r="P163" i="15"/>
  <c r="P136" i="15"/>
  <c r="P132" i="15"/>
  <c r="P131" i="15" s="1"/>
  <c r="P130" i="15" s="1"/>
  <c r="P129" i="15" s="1"/>
  <c r="P127" i="15"/>
  <c r="P126" i="15" s="1"/>
  <c r="P124" i="15"/>
  <c r="P121" i="15"/>
  <c r="P117" i="15"/>
  <c r="P106" i="15"/>
  <c r="P105" i="15" s="1"/>
  <c r="P103" i="15"/>
  <c r="P102" i="15" s="1"/>
  <c r="P95" i="15"/>
  <c r="P94" i="15" s="1"/>
  <c r="P85" i="15"/>
  <c r="P84" i="15" s="1"/>
  <c r="P83" i="15" s="1"/>
  <c r="P82" i="15" s="1"/>
  <c r="P255" i="15" s="1"/>
  <c r="P73" i="15"/>
  <c r="P71" i="15"/>
  <c r="P61" i="15"/>
  <c r="P60" i="15" s="1"/>
  <c r="P56" i="15"/>
  <c r="P55" i="15" s="1"/>
  <c r="P51" i="15"/>
  <c r="P50" i="15" s="1"/>
  <c r="P47" i="15"/>
  <c r="P46" i="15" s="1"/>
  <c r="P39" i="15"/>
  <c r="P30" i="15"/>
  <c r="P24" i="15"/>
  <c r="P16" i="15"/>
  <c r="P14" i="15"/>
  <c r="P11" i="15"/>
  <c r="P254" i="15"/>
  <c r="P252" i="15"/>
  <c r="K6" i="15" l="1"/>
  <c r="K4" i="15"/>
  <c r="K3" i="15"/>
  <c r="P68" i="15"/>
  <c r="P64" i="15" s="1"/>
  <c r="P63" i="15" s="1"/>
  <c r="P135" i="15"/>
  <c r="P134" i="15" s="1"/>
  <c r="P54" i="15"/>
  <c r="P53" i="15" s="1"/>
  <c r="P116" i="15"/>
  <c r="P115" i="15" s="1"/>
  <c r="P114" i="15" s="1"/>
  <c r="P113" i="15" s="1"/>
  <c r="P101" i="15"/>
  <c r="P18" i="15"/>
  <c r="P10" i="15"/>
  <c r="P93" i="15" l="1"/>
  <c r="P92" i="15" s="1"/>
  <c r="P100" i="15"/>
  <c r="P253" i="15"/>
  <c r="P9" i="15"/>
  <c r="P8" i="15"/>
  <c r="P7" i="15" s="1"/>
  <c r="P5" i="15" l="1"/>
  <c r="P251" i="15"/>
  <c r="P6" i="15" l="1"/>
  <c r="P3" i="15"/>
  <c r="P4" i="15"/>
  <c r="O254" i="15"/>
  <c r="N254" i="15"/>
  <c r="L254" i="15"/>
  <c r="O252" i="15"/>
  <c r="N252" i="15"/>
  <c r="L252" i="15"/>
  <c r="J250" i="15"/>
  <c r="L249" i="15"/>
  <c r="L205" i="15"/>
  <c r="L193" i="15"/>
  <c r="L182" i="15"/>
  <c r="O170" i="15"/>
  <c r="N170" i="15"/>
  <c r="L170" i="15"/>
  <c r="O163" i="15"/>
  <c r="N163" i="15"/>
  <c r="L163" i="15"/>
  <c r="O136" i="15"/>
  <c r="N136" i="15"/>
  <c r="L136" i="15"/>
  <c r="O132" i="15"/>
  <c r="O131" i="15" s="1"/>
  <c r="O130" i="15" s="1"/>
  <c r="O129" i="15" s="1"/>
  <c r="N132" i="15"/>
  <c r="N131" i="15" s="1"/>
  <c r="N130" i="15" s="1"/>
  <c r="N129" i="15" s="1"/>
  <c r="L132" i="15"/>
  <c r="O127" i="15"/>
  <c r="O126" i="15" s="1"/>
  <c r="N127" i="15"/>
  <c r="N126" i="15" s="1"/>
  <c r="L127" i="15"/>
  <c r="O124" i="15"/>
  <c r="N124" i="15"/>
  <c r="L124" i="15"/>
  <c r="O121" i="15"/>
  <c r="N121" i="15"/>
  <c r="L121" i="15"/>
  <c r="J121" i="15"/>
  <c r="O117" i="15"/>
  <c r="N117" i="15"/>
  <c r="L117" i="15"/>
  <c r="J117" i="15"/>
  <c r="L111" i="15"/>
  <c r="J111" i="15"/>
  <c r="J110" i="15" s="1"/>
  <c r="O106" i="15"/>
  <c r="O105" i="15" s="1"/>
  <c r="N106" i="15"/>
  <c r="N105" i="15" s="1"/>
  <c r="L106" i="15"/>
  <c r="J106" i="15"/>
  <c r="J105" i="15" s="1"/>
  <c r="O103" i="15"/>
  <c r="O102" i="15" s="1"/>
  <c r="N103" i="15"/>
  <c r="N102" i="15" s="1"/>
  <c r="L103" i="15"/>
  <c r="J103" i="15"/>
  <c r="J102" i="15" s="1"/>
  <c r="O96" i="15"/>
  <c r="O95" i="15" s="1"/>
  <c r="O94" i="15" s="1"/>
  <c r="N96" i="15"/>
  <c r="N95" i="15" s="1"/>
  <c r="N94" i="15" s="1"/>
  <c r="L96" i="15"/>
  <c r="J96" i="15"/>
  <c r="J95" i="15" s="1"/>
  <c r="J94" i="15" s="1"/>
  <c r="O85" i="15"/>
  <c r="O84" i="15" s="1"/>
  <c r="O83" i="15" s="1"/>
  <c r="O82" i="15" s="1"/>
  <c r="O255" i="15" s="1"/>
  <c r="N85" i="15"/>
  <c r="N84" i="15" s="1"/>
  <c r="N83" i="15" s="1"/>
  <c r="N82" i="15" s="1"/>
  <c r="N255" i="15" s="1"/>
  <c r="L85" i="15"/>
  <c r="J85" i="15"/>
  <c r="J84" i="15" s="1"/>
  <c r="J83" i="15" s="1"/>
  <c r="J82" i="15" s="1"/>
  <c r="J255" i="15" s="1"/>
  <c r="L80" i="15"/>
  <c r="J78" i="15"/>
  <c r="L76" i="15"/>
  <c r="J76" i="15"/>
  <c r="L75" i="15"/>
  <c r="L73" i="15" s="1"/>
  <c r="O73" i="15"/>
  <c r="N73" i="15"/>
  <c r="J73" i="15"/>
  <c r="L70" i="15"/>
  <c r="L69" i="15" s="1"/>
  <c r="J69" i="15"/>
  <c r="O61" i="15"/>
  <c r="O60" i="15" s="1"/>
  <c r="N61" i="15"/>
  <c r="N60" i="15" s="1"/>
  <c r="L61" i="15"/>
  <c r="J61" i="15"/>
  <c r="J60" i="15" s="1"/>
  <c r="O56" i="15"/>
  <c r="O55" i="15" s="1"/>
  <c r="N56" i="15"/>
  <c r="N55" i="15" s="1"/>
  <c r="L56" i="15"/>
  <c r="J56" i="15"/>
  <c r="J55" i="15" s="1"/>
  <c r="O51" i="15"/>
  <c r="O50" i="15" s="1"/>
  <c r="N51" i="15"/>
  <c r="N50" i="15" s="1"/>
  <c r="L51" i="15"/>
  <c r="J51" i="15"/>
  <c r="J50" i="15" s="1"/>
  <c r="O47" i="15"/>
  <c r="O46" i="15" s="1"/>
  <c r="N47" i="15"/>
  <c r="N46" i="15" s="1"/>
  <c r="L47" i="15"/>
  <c r="J47" i="15"/>
  <c r="J46" i="15" s="1"/>
  <c r="O39" i="15"/>
  <c r="N39" i="15"/>
  <c r="L39" i="15"/>
  <c r="J39" i="15"/>
  <c r="O30" i="15"/>
  <c r="N30" i="15"/>
  <c r="L30" i="15"/>
  <c r="J30" i="15"/>
  <c r="O24" i="15"/>
  <c r="N24" i="15"/>
  <c r="L24" i="15"/>
  <c r="J24" i="15"/>
  <c r="O19" i="15"/>
  <c r="N19" i="15"/>
  <c r="L19" i="15"/>
  <c r="J19" i="15"/>
  <c r="O16" i="15"/>
  <c r="N16" i="15"/>
  <c r="L16" i="15"/>
  <c r="J16" i="15"/>
  <c r="O14" i="15"/>
  <c r="N14" i="15"/>
  <c r="L14" i="15"/>
  <c r="J14" i="15"/>
  <c r="O11" i="15"/>
  <c r="N11" i="15"/>
  <c r="L11" i="15"/>
  <c r="J11" i="15"/>
  <c r="L60" i="15" l="1"/>
  <c r="L50" i="15"/>
  <c r="L46" i="15"/>
  <c r="L79" i="15"/>
  <c r="L84" i="15"/>
  <c r="L102" i="15"/>
  <c r="L110" i="15"/>
  <c r="L108" i="15" s="1"/>
  <c r="L131" i="15"/>
  <c r="L126" i="15"/>
  <c r="L105" i="15"/>
  <c r="L95" i="15"/>
  <c r="L55" i="15"/>
  <c r="N116" i="15"/>
  <c r="N115" i="15" s="1"/>
  <c r="N114" i="15" s="1"/>
  <c r="N113" i="15" s="1"/>
  <c r="N101" i="15"/>
  <c r="J10" i="15"/>
  <c r="O101" i="15"/>
  <c r="L116" i="15"/>
  <c r="O116" i="15"/>
  <c r="O115" i="15" s="1"/>
  <c r="O114" i="15" s="1"/>
  <c r="O113" i="15" s="1"/>
  <c r="O135" i="15"/>
  <c r="O134" i="15" s="1"/>
  <c r="J54" i="15"/>
  <c r="J53" i="15" s="1"/>
  <c r="O54" i="15"/>
  <c r="O53" i="15" s="1"/>
  <c r="L135" i="15"/>
  <c r="N10" i="15"/>
  <c r="O10" i="15"/>
  <c r="J18" i="15"/>
  <c r="J101" i="15"/>
  <c r="N18" i="15"/>
  <c r="L18" i="15"/>
  <c r="J116" i="15"/>
  <c r="J115" i="15" s="1"/>
  <c r="J114" i="15" s="1"/>
  <c r="J113" i="15" s="1"/>
  <c r="N54" i="15"/>
  <c r="N53" i="15" s="1"/>
  <c r="O18" i="15"/>
  <c r="N135" i="15"/>
  <c r="N134" i="15" s="1"/>
  <c r="L10" i="15"/>
  <c r="J109" i="15"/>
  <c r="J108" i="15"/>
  <c r="L78" i="15" l="1"/>
  <c r="L134" i="15"/>
  <c r="L109" i="15"/>
  <c r="L54" i="15"/>
  <c r="L53" i="15" s="1"/>
  <c r="L83" i="15"/>
  <c r="L130" i="15"/>
  <c r="L115" i="15"/>
  <c r="L101" i="15"/>
  <c r="L94" i="15"/>
  <c r="O93" i="15"/>
  <c r="O92" i="15" s="1"/>
  <c r="O100" i="15"/>
  <c r="J93" i="15"/>
  <c r="J100" i="15"/>
  <c r="N93" i="15"/>
  <c r="N92" i="15" s="1"/>
  <c r="N100" i="15"/>
  <c r="J254" i="15"/>
  <c r="J9" i="15"/>
  <c r="J8" i="15" s="1"/>
  <c r="O8" i="15"/>
  <c r="N9" i="15"/>
  <c r="J252" i="15"/>
  <c r="O9" i="15"/>
  <c r="N8" i="15"/>
  <c r="J92" i="15"/>
  <c r="L8" i="15"/>
  <c r="L9" i="15"/>
  <c r="L82" i="15" l="1"/>
  <c r="J251" i="15"/>
  <c r="L129" i="15"/>
  <c r="L114" i="15"/>
  <c r="L100" i="15"/>
  <c r="L93" i="15"/>
  <c r="N251" i="15"/>
  <c r="O251" i="15"/>
  <c r="L255" i="15" l="1"/>
  <c r="L113" i="15"/>
  <c r="L92" i="15"/>
  <c r="L251" i="15"/>
  <c r="N71" i="15"/>
  <c r="N68" i="15" s="1"/>
  <c r="N64" i="15" s="1"/>
  <c r="N63" i="15" s="1"/>
  <c r="N7" i="15" s="1"/>
  <c r="O71" i="15"/>
  <c r="L71" i="15"/>
  <c r="L68" i="15" l="1"/>
  <c r="L64" i="15" s="1"/>
  <c r="O68" i="15"/>
  <c r="O64" i="15" s="1"/>
  <c r="O63" i="15" s="1"/>
  <c r="O7" i="15" s="1"/>
  <c r="L63" i="15" l="1"/>
  <c r="N253" i="15" l="1"/>
  <c r="L7" i="15"/>
  <c r="L253" i="15"/>
  <c r="O253" i="15"/>
  <c r="O4" i="15" l="1"/>
  <c r="O3" i="15"/>
  <c r="O6" i="15"/>
  <c r="O5" i="15"/>
  <c r="N3" i="15"/>
  <c r="N6" i="15"/>
  <c r="N4" i="15"/>
  <c r="N5" i="15"/>
  <c r="L5" i="15"/>
  <c r="L6" i="15"/>
  <c r="L3" i="15"/>
  <c r="L4" i="15"/>
  <c r="J71" i="15"/>
  <c r="J68" i="15" s="1"/>
  <c r="J64" i="15" l="1"/>
  <c r="J63" i="15" l="1"/>
  <c r="J253" i="15" l="1"/>
  <c r="J7" i="15"/>
  <c r="J3" i="15" l="1"/>
  <c r="J4" i="15"/>
  <c r="J5" i="15"/>
  <c r="J6" i="15"/>
</calcChain>
</file>

<file path=xl/connections.xml><?xml version="1.0" encoding="utf-8"?>
<connections xmlns="http://schemas.openxmlformats.org/spreadsheetml/2006/main">
  <connection id="1" keepAlive="1" name="ModelConnection_Vanjskipodaci_12" description="Podatkovni model" type="5" refreshedVersion="6" minRefreshableVersion="5" saveData="1">
    <dbPr connection="Data Model Connection" command="BazaZaUpit" commandType="3"/>
    <extLst>
      <ext xmlns:x15="http://schemas.microsoft.com/office/spreadsheetml/2010/11/main" uri="{DE250136-89BD-433C-8126-D09CA5730AF9}">
        <x15:connection id="" model="1"/>
      </ext>
    </extLst>
  </connection>
  <connection id="2" name="Query - BazaZaUpit" description="Connection to the 'BazaZaUpit' query in the workbook." type="100" refreshedVersion="6" minRefreshableVersion="5">
    <extLst>
      <ext xmlns:x15="http://schemas.microsoft.com/office/spreadsheetml/2010/11/main" uri="{DE250136-89BD-433C-8126-D09CA5730AF9}">
        <x15:connection id="1925fd30-4827-4f7a-a19a-d1edc34b8b83"/>
      </ext>
    </extLst>
  </connection>
  <connection id="3" keepAlive="1" name="Query - KonPlanZADNJI" description="Connection to the 'KonPlanZADNJI' query in the workbook." type="5" refreshedVersion="0" background="1">
    <dbPr connection="Provider=Microsoft.Mashup.OleDb.1;Data Source=$Workbook$;Location=KonPlanZADNJI;Extended Properties=&quot;&quot;" command="SELECT * FROM [KonPlanZADNJI]"/>
  </connection>
  <connection id="4" keepAlive="1" name="ThisWorkbookDataModel" description="Data Model" type="5" refreshedVersion="6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BazaZaUpit].[Konto Broj i Naziv 1].&amp;[3 Rashodi poslovanja],[BazaZaUpit].[Konto Broj i Naziv 1].&amp;[4 Rashodi za nabavu nefinancijske imovine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<sst xmlns="http://schemas.openxmlformats.org/spreadsheetml/2006/main" count="3079" uniqueCount="424">
  <si>
    <t>Račun</t>
  </si>
  <si>
    <t>Naziv računa</t>
  </si>
  <si>
    <t>RAZDJEL 185 DRŽAVNI URED ZA REVIZIJU</t>
  </si>
  <si>
    <t>GLAVA 18505</t>
  </si>
  <si>
    <t>22 FINANCIJSKI I FISKALNI SUSTAV</t>
  </si>
  <si>
    <t>K665001</t>
  </si>
  <si>
    <t>K665002</t>
  </si>
  <si>
    <t>Plaće za redovni rad</t>
  </si>
  <si>
    <t>Plaće</t>
  </si>
  <si>
    <t>Ostali rashodi za zaposlene</t>
  </si>
  <si>
    <t>Doprinosi za plaće</t>
  </si>
  <si>
    <t>Rashodi za zaposlene</t>
  </si>
  <si>
    <t>Službena putovanja</t>
  </si>
  <si>
    <t>Naknade troškova zaposlenima</t>
  </si>
  <si>
    <t>Službena radna i zaštitna odjeća i obuća</t>
  </si>
  <si>
    <t>Rashodi za materijal i energiju</t>
  </si>
  <si>
    <t>Komunalne usluge</t>
  </si>
  <si>
    <t>Rashodi za usluge</t>
  </si>
  <si>
    <t>Premije osiguranja</t>
  </si>
  <si>
    <t>Reprezentacija</t>
  </si>
  <si>
    <t>Ostali nespomenuti rashodi poslovanja</t>
  </si>
  <si>
    <t>Materijalni rashodi</t>
  </si>
  <si>
    <t>Ostali financijski rashodi</t>
  </si>
  <si>
    <t>Financijski rashodi</t>
  </si>
  <si>
    <t>Ostale naknade građanima i kućanstvima iz proračuna</t>
  </si>
  <si>
    <t>Postrojenja i oprema</t>
  </si>
  <si>
    <t>Rashodi za nabavu proizvedene dugotrajne imovine</t>
  </si>
  <si>
    <t>Prijevozna sredstva</t>
  </si>
  <si>
    <t>2208 DJELOVANJE DRŽAVNOG UREDA ZA REVIZIJU</t>
  </si>
  <si>
    <t>Plaće za prekovremeni rad</t>
  </si>
  <si>
    <t>IZVOR 11</t>
  </si>
  <si>
    <t>IZVOR 31</t>
  </si>
  <si>
    <t>Nematerijalna imovina</t>
  </si>
  <si>
    <t>Kamate za primljene kredite i zajmove</t>
  </si>
  <si>
    <t>Materijal i dijelovi za tekuće i investicijsko održavanje</t>
  </si>
  <si>
    <t>OPĆI PRIHODI I PRIMICI</t>
  </si>
  <si>
    <t>INFORMATIZACIJA</t>
  </si>
  <si>
    <t>VLASTITI PRIHODI</t>
  </si>
  <si>
    <t>OBNOVA VOZNOG PARKA</t>
  </si>
  <si>
    <t>DONOS NEUTROŠENIH PRIHODA IZ PRETHODNE GODINE</t>
  </si>
  <si>
    <t>ODNOS NEUTROŠENIH PRIHODA U SLJEDEĆU GODINU</t>
  </si>
  <si>
    <t>Materijal i sirovine</t>
  </si>
  <si>
    <t xml:space="preserve">Službena putovanja </t>
  </si>
  <si>
    <t xml:space="preserve">Stručno usavršavanje zaposlenika </t>
  </si>
  <si>
    <t xml:space="preserve">Ostale naknade troškova zaposlenima </t>
  </si>
  <si>
    <t xml:space="preserve">Energija </t>
  </si>
  <si>
    <t xml:space="preserve">Sitni inventar i autogume </t>
  </si>
  <si>
    <t xml:space="preserve">Usluge telefona, pošte i prijevoza </t>
  </si>
  <si>
    <t>Usluge promidžbe i informiranja</t>
  </si>
  <si>
    <t xml:space="preserve">Zakupnine i najamnine </t>
  </si>
  <si>
    <t xml:space="preserve">Intelektualne i osobne usluge </t>
  </si>
  <si>
    <t xml:space="preserve">Računalne usluge </t>
  </si>
  <si>
    <t xml:space="preserve">Ostale usluge </t>
  </si>
  <si>
    <t xml:space="preserve">Pristojbe i naknade </t>
  </si>
  <si>
    <t xml:space="preserve">Ostali nespomenuti rashodi poslovanja </t>
  </si>
  <si>
    <t xml:space="preserve">Bankarske usluge i usluge platnog prometa </t>
  </si>
  <si>
    <t xml:space="preserve">Uredska oprema i namještaj </t>
  </si>
  <si>
    <t xml:space="preserve">Komunikacijska oprema </t>
  </si>
  <si>
    <t>Oprema za održavanje i zaštitu</t>
  </si>
  <si>
    <t xml:space="preserve">Usluge tekućeg i investicijskog održavanja </t>
  </si>
  <si>
    <t xml:space="preserve">Zakupnine i najmanine </t>
  </si>
  <si>
    <t xml:space="preserve">Licence </t>
  </si>
  <si>
    <t>Energija</t>
  </si>
  <si>
    <t>Sitni inventar i autogume</t>
  </si>
  <si>
    <t>Usluge tekućeg i investicijskog održavanja</t>
  </si>
  <si>
    <t xml:space="preserve">Kamate za primljene kredite i zajmove od kreditnih i ostalih institucija izvan javnog sektora </t>
  </si>
  <si>
    <t xml:space="preserve">Prijevozna sredstva u cestovnom prometu </t>
  </si>
  <si>
    <t>UKUPNO IZVOR 11</t>
  </si>
  <si>
    <t>UKUPNO IZVOR 31</t>
  </si>
  <si>
    <t>Dodatna ulaganja na građevinskim objektima</t>
  </si>
  <si>
    <t>Intelektualne i osobne usluge</t>
  </si>
  <si>
    <t>T665008</t>
  </si>
  <si>
    <t>Plaće za redovan rad</t>
  </si>
  <si>
    <t>Doprinosi za obvezno zdravstveno osiguranje</t>
  </si>
  <si>
    <t>Doprinosi na plaće</t>
  </si>
  <si>
    <t>Uredski materijal i ostali materijalni rashodi</t>
  </si>
  <si>
    <t>Bankarske usluge i usluge platnog prometa</t>
  </si>
  <si>
    <t>Uredska oprema i namještaj</t>
  </si>
  <si>
    <t>TWINNING PROJEKT IPA/2020/420-330 "Jačanje vanjske revizije i parlamentarnog nadzora, Sjeverna Makedonija"</t>
  </si>
  <si>
    <t>"Unaprjeđivanje, modernizacija i digitalizacija poslovnih procesa i revizijskih postupaka u Državnom uredu za reviziju"</t>
  </si>
  <si>
    <t>IZVOR 12</t>
  </si>
  <si>
    <t>SREDSTVA UČEŠĆA ZA POMOĆI</t>
  </si>
  <si>
    <t>Plaće za zaposlene</t>
  </si>
  <si>
    <t>Stručno usavršavanje zaposlenika</t>
  </si>
  <si>
    <t>Nakande troškova zaposlenima</t>
  </si>
  <si>
    <t>Licence</t>
  </si>
  <si>
    <t>Rashodi za nabavu neproizvedene dugotrajne imovine</t>
  </si>
  <si>
    <t xml:space="preserve">Dodatna ulaganja na postrojenjima i opremi </t>
  </si>
  <si>
    <t xml:space="preserve">Rashodi za dodatna ulaganja na nefinancijskoj imovini </t>
  </si>
  <si>
    <t>IZVOR 561</t>
  </si>
  <si>
    <t>EUROPSKI SOCIJALNI FOND</t>
  </si>
  <si>
    <t>UKUPNO IZVOR 12</t>
  </si>
  <si>
    <t>UKUPNO IZVOR 56</t>
  </si>
  <si>
    <t>A665000</t>
  </si>
  <si>
    <t>Rashodi za nabavu proizvede dugotrajne imovine</t>
  </si>
  <si>
    <t>Zakupnine i najamnine</t>
  </si>
  <si>
    <t>UKUPNO IZVOR 57</t>
  </si>
  <si>
    <t>T665009</t>
  </si>
  <si>
    <t>IZVOR 5761</t>
  </si>
  <si>
    <t>FOND SOLIDARNOSTI EU - potres ožujak 2020.</t>
  </si>
  <si>
    <t>Rashodi za dodatna ulaganja na nefinancijskoj imovini</t>
  </si>
  <si>
    <t>Ostale usluge</t>
  </si>
  <si>
    <t>Naknade za prijevoz za rad na terenu i odvojeni život</t>
  </si>
  <si>
    <t xml:space="preserve">Uredski materijal i ostali materijalni rashodi </t>
  </si>
  <si>
    <t>Zdravstvene i veterinarske usluge</t>
  </si>
  <si>
    <t>Naknade za rad predstavničkih i izvršnih tijela, povjerenstava i slično</t>
  </si>
  <si>
    <t>Članarine i norme</t>
  </si>
  <si>
    <t>Negativne tečajne razlike i razlike zbog primjene valutne klauzule</t>
  </si>
  <si>
    <t>Naknade građanima i kućanstvima u novcu</t>
  </si>
  <si>
    <t>Naknade građanima i kućanstvima na temelju osiguranja i druge naknade</t>
  </si>
  <si>
    <t>Komunikacijska oprema</t>
  </si>
  <si>
    <t>Naknade troškova osobama izvan radnog odnosa</t>
  </si>
  <si>
    <t>Rashodi za nabavu nefinancijske imovine</t>
  </si>
  <si>
    <t>Rashodi poslovanja</t>
  </si>
  <si>
    <t>Usluge telefona, pošte i prijevoza</t>
  </si>
  <si>
    <t>Natpisi redaka</t>
  </si>
  <si>
    <t>EUR</t>
  </si>
  <si>
    <t>Projekcija za 2025. EUR</t>
  </si>
  <si>
    <t>Prihodi 1</t>
  </si>
  <si>
    <t>Prihodi 2</t>
  </si>
  <si>
    <t>6 Prihodi poslovanja</t>
  </si>
  <si>
    <t>67 Prihodi iz nadležnog proračuna i od HZZO-a temeljem ugovornih obveza</t>
  </si>
  <si>
    <t>66 Prihodi od prodaje proizvoda i robe te pruženih usluga i prihodi od donacija</t>
  </si>
  <si>
    <t>63 Pomoći iz inozemstva i od subjekata unutar općeg proračuna</t>
  </si>
  <si>
    <t>Z999</t>
  </si>
  <si>
    <t>PRERAČUNAVANJE</t>
  </si>
  <si>
    <t>Prihodi od prodaje nefinacijske imovine</t>
  </si>
  <si>
    <t>7 Prihodi od prodaje nefinacijske imovine</t>
  </si>
  <si>
    <t>IZVOR TUĐI</t>
  </si>
  <si>
    <t>PRIMICI I IZDACI</t>
  </si>
  <si>
    <t>Izdaci za financijsku imovinu i otplate zajmova</t>
  </si>
  <si>
    <t>Primici od financijske imovine i zaduživanja</t>
  </si>
  <si>
    <t>PRIJENOS SREDSTAVA IZ PRETHODNE GODINE</t>
  </si>
  <si>
    <t>PRIJENOS SREDSTAVA U SLJEDEĆU GODINU</t>
  </si>
  <si>
    <t xml:space="preserve">PRIJENOS I DONOS </t>
  </si>
  <si>
    <t>3 Rashodi poslovanja</t>
  </si>
  <si>
    <t>32 Materijalni rashodi</t>
  </si>
  <si>
    <t>323 Rashodi za usluge</t>
  </si>
  <si>
    <t>8 Primici od financijske imovine i zaduživanja</t>
  </si>
  <si>
    <t>81 Primici od financijske imovine i zaduživanja</t>
  </si>
  <si>
    <t>811 Primici od financijske imovine i zaduživanja</t>
  </si>
  <si>
    <t>5 Izdaci za financijsku imovinu i otplate zajmova</t>
  </si>
  <si>
    <t>51 Izdaci za financijsku imovinu i otplate zajmova</t>
  </si>
  <si>
    <t>511 Izdaci za financijsku imovinu i otplate zajmova</t>
  </si>
  <si>
    <t>PRIHODI PO IZVORIMA</t>
  </si>
  <si>
    <t>1 Opći prihodi i primici</t>
  </si>
  <si>
    <t>3 Vlastiti prihodi</t>
  </si>
  <si>
    <t>5 Pomoći</t>
  </si>
  <si>
    <t>Primici i izdaci</t>
  </si>
  <si>
    <t>K665001 INFORMATIZACIJA</t>
  </si>
  <si>
    <t>IZVOR 11 OPĆI PRIHODI I PRIMICI</t>
  </si>
  <si>
    <t>3235 Zakupnine i najamnine</t>
  </si>
  <si>
    <t>I. OPĆI DIO</t>
  </si>
  <si>
    <t>PRIHODI UKUPNO</t>
  </si>
  <si>
    <t>RASHODI UKUPNO</t>
  </si>
  <si>
    <t>RAZLIKA - VIŠAK / MANJAK</t>
  </si>
  <si>
    <t>NETO FINANCIRANJE</t>
  </si>
  <si>
    <t>VIŠAK / MANJAK + NETO FINANCIRANJE</t>
  </si>
  <si>
    <t>011 Izvršna i zakonodavna tijela, financijski i fiskalni poslovi</t>
  </si>
  <si>
    <t>Plan za 2024. EUR</t>
  </si>
  <si>
    <t>Projekcija za 2026. EUR</t>
  </si>
  <si>
    <t>Izvršenje za 2022. EUR</t>
  </si>
  <si>
    <t>Plan za 2022. EUR</t>
  </si>
  <si>
    <t xml:space="preserve"> FINANCIJSKI PLAN ZA 2024. I PROJEKCIJE ZA 20255. I 2026. U EUR</t>
  </si>
  <si>
    <t>Izvršenje za 2023. EUR</t>
  </si>
  <si>
    <t>3232 Usluge tekućeg i investicijskog održavanja</t>
  </si>
  <si>
    <t>3238 Računalne usluge</t>
  </si>
  <si>
    <t>Razred / Skupina / Izvor</t>
  </si>
  <si>
    <t>01 Opće i javne usluge</t>
  </si>
  <si>
    <t>Konto Broj i Naziv</t>
  </si>
  <si>
    <t>4 Rashodi za nabavu nefinancijske imovine</t>
  </si>
  <si>
    <t xml:space="preserve">9 PRIJENOS I DONOS </t>
  </si>
  <si>
    <t>31 Rashodi za zaposlene</t>
  </si>
  <si>
    <t>34 Financijski rashodi</t>
  </si>
  <si>
    <t>37 Naknade građanima i kućanstvima na temelju osiguranja i druge naknade</t>
  </si>
  <si>
    <t>41 Rashodi za nabavu neproizvedene dugotrajne imovine</t>
  </si>
  <si>
    <t>42 Rashodi za nabavu proizvedene dugotrajne imovine</t>
  </si>
  <si>
    <t>45 Rashodi za dodatna ulaganja na nefinancijskoj imovini</t>
  </si>
  <si>
    <t>71 Prihodi od prodaje nefinacijske imovine</t>
  </si>
  <si>
    <t xml:space="preserve">92 PRIJENOS I DONOS </t>
  </si>
  <si>
    <t>311 Plaće</t>
  </si>
  <si>
    <t>312 Ostali rashodi za zaposlene</t>
  </si>
  <si>
    <t>313 Doprinosi za plaće</t>
  </si>
  <si>
    <t>321 Naknade troškova zaposlenima</t>
  </si>
  <si>
    <t>322 Rashodi za materijal i energiju</t>
  </si>
  <si>
    <t>324 Naknade troškova osobama izvan radnog odnosa</t>
  </si>
  <si>
    <t>329 Ostali nespomenuti rashodi poslovanja</t>
  </si>
  <si>
    <t>342 Kamate za primljene kredite i zajmove</t>
  </si>
  <si>
    <t>343 Ostali financijski rashodi</t>
  </si>
  <si>
    <t>372 Ostale naknade građanima i kućanstvima iz proračuna</t>
  </si>
  <si>
    <t>412 Nematerijalna imovina</t>
  </si>
  <si>
    <t>422 Postrojenja i oprema</t>
  </si>
  <si>
    <t>423 Prijevozna sredstva</t>
  </si>
  <si>
    <t>451 Dodatna ulaganja na građevinskim objektima</t>
  </si>
  <si>
    <t xml:space="preserve">452 Dodatna ulaganja na postrojenjima i opremi </t>
  </si>
  <si>
    <t>711 Prihodi od prodaje nefinacijske imovine</t>
  </si>
  <si>
    <t xml:space="preserve">921 PRIJENOS I DONOS </t>
  </si>
  <si>
    <t>3111 Plaće za redovni rad</t>
  </si>
  <si>
    <t>3113 Plaće za prekovremeni rad</t>
  </si>
  <si>
    <t>3121 Ostali rashodi za zaposlene</t>
  </si>
  <si>
    <t>3132 Doprinosi za obvezno zdravstveno osiguranje</t>
  </si>
  <si>
    <t xml:space="preserve">3211 Službena putovanja </t>
  </si>
  <si>
    <t>3212 Naknade za prijevoz za rad na terenu i odvojeni život</t>
  </si>
  <si>
    <t xml:space="preserve">3213 Stručno usavršavanje zaposlenika </t>
  </si>
  <si>
    <t xml:space="preserve">3214 Ostale naknade troškova zaposlenima </t>
  </si>
  <si>
    <t xml:space="preserve">3221 Uredski materijal i ostali materijalni rashodi </t>
  </si>
  <si>
    <t>3222 Materijal i sirovine</t>
  </si>
  <si>
    <t xml:space="preserve">3223 Energija </t>
  </si>
  <si>
    <t>3224 Materijal i dijelovi za tekuće i investicijsko održavanje</t>
  </si>
  <si>
    <t xml:space="preserve">3225 Sitni inventar i autogume </t>
  </si>
  <si>
    <t>3227 Službena radna i zaštitna odjeća i obuća</t>
  </si>
  <si>
    <t xml:space="preserve">3231 Usluge telefona, pošte i prijevoza </t>
  </si>
  <si>
    <t xml:space="preserve">3232 Usluge tekućeg i investicijskog održavanja </t>
  </si>
  <si>
    <t>3233 Usluge promidžbe i informiranja</t>
  </si>
  <si>
    <t>3234 Komunalne usluge</t>
  </si>
  <si>
    <t xml:space="preserve">3235 Zakupnine i najamnine </t>
  </si>
  <si>
    <t>3236 Zdravstvene i veterinarske usluge</t>
  </si>
  <si>
    <t xml:space="preserve">3237 Intelektualne i osobne usluge </t>
  </si>
  <si>
    <t xml:space="preserve">3238 Računalne usluge </t>
  </si>
  <si>
    <t xml:space="preserve">3239 Ostale usluge </t>
  </si>
  <si>
    <t>3241 Naknade troškova osobama izvan radnog odnosa</t>
  </si>
  <si>
    <t>3291 Naknade za rad predstavničkih i izvršnih tijela, povjerenstava i slično</t>
  </si>
  <si>
    <t>3292 Premije osiguranja</t>
  </si>
  <si>
    <t>3293 Reprezentacija</t>
  </si>
  <si>
    <t>3294 Članarine i norme</t>
  </si>
  <si>
    <t xml:space="preserve">3295 Pristojbe i naknade </t>
  </si>
  <si>
    <t xml:space="preserve">3299 Ostali nespomenuti rashodi poslovanja </t>
  </si>
  <si>
    <t xml:space="preserve">3423 Kamate za primljene kredite i zajmove od kreditnih i ostalih institucija izvan javnog sektora </t>
  </si>
  <si>
    <t xml:space="preserve">3431 Bankarske usluge i usluge platnog prometa </t>
  </si>
  <si>
    <t>3432 Negativne tečajne razlike i razlike zbog primjene valutne klauzule</t>
  </si>
  <si>
    <t>3721 Naknade građanima i kućanstvima u novcu</t>
  </si>
  <si>
    <t xml:space="preserve">4123 Licence </t>
  </si>
  <si>
    <t xml:space="preserve">4221 Uredska oprema i namještaj </t>
  </si>
  <si>
    <t xml:space="preserve">4222 Komunikacijska oprema </t>
  </si>
  <si>
    <t>4223 Oprema za održavanje i zaštitu</t>
  </si>
  <si>
    <t xml:space="preserve">4231 Prijevozna sredstva u cestovnom prometu </t>
  </si>
  <si>
    <t>4511 Dodatna ulaganja na građevinskim objektima</t>
  </si>
  <si>
    <t xml:space="preserve">4521 Dodatna ulaganja na postrojenjima i opremi </t>
  </si>
  <si>
    <t>5111 Izdaci za financijsku imovinu i otplate zajmova</t>
  </si>
  <si>
    <t>7111 Prihodi od prodaje nefinacijske imovine</t>
  </si>
  <si>
    <t>8111 Primici od financijske imovine i zaduživanja</t>
  </si>
  <si>
    <t>9211 PRIJENOS SREDSTAVA IZ PRETHODNE GODINE</t>
  </si>
  <si>
    <t>9212 PRIJENOS SREDSTAVA U SLJEDEĆU GODINU</t>
  </si>
  <si>
    <t>3211 Službena putovanja</t>
  </si>
  <si>
    <t>3213 Stručno usavršavanje zaposlenika</t>
  </si>
  <si>
    <t>3221 Uredski materijal i ostali materijalni rashodi</t>
  </si>
  <si>
    <t>3223 Energija</t>
  </si>
  <si>
    <t>3225 Sitni inventar i autogume</t>
  </si>
  <si>
    <t>3231 Usluge telefona, pošte i prijevoza</t>
  </si>
  <si>
    <t>3237 Intelektualne i osobne usluge</t>
  </si>
  <si>
    <t>3239 Ostale usluge</t>
  </si>
  <si>
    <t>3295 Pristojbe i naknade</t>
  </si>
  <si>
    <t>3299 Ostali nespomenuti rashodi poslovanja</t>
  </si>
  <si>
    <t>4221 Uredska oprema i namještaj</t>
  </si>
  <si>
    <t>IZVOR 31 VLASTITI PRIHODI</t>
  </si>
  <si>
    <t>K665002 OBNOVA VOZNOG PARKA</t>
  </si>
  <si>
    <t>3423 Kamate za primljene kredite i zajmove od kreditnih i ostalih institucija izvan javnog sektora</t>
  </si>
  <si>
    <t>4231 Prijevozna sredstva u cestovnom prometu</t>
  </si>
  <si>
    <t>4222 Komunikacijska oprema</t>
  </si>
  <si>
    <t>IZVOR 5761 FOND SOLIDARNOSTI EU - potres ožujak 2020.</t>
  </si>
  <si>
    <t>Izvršenje 01.01.-30.06.2022.</t>
  </si>
  <si>
    <t>IZVORNI           Plan za 2023. EUR</t>
  </si>
  <si>
    <t>Indeks</t>
  </si>
  <si>
    <t>Indeks2</t>
  </si>
  <si>
    <t>Izvršenje 01.01.-30.06.2023.</t>
  </si>
  <si>
    <t>IZVORNI / TEKUĆI                           Plan za 2023.</t>
  </si>
  <si>
    <t>Plan za 2022 EUR</t>
  </si>
  <si>
    <t>Izvršenje 01.01-30.06.2022 EUR FILTER</t>
  </si>
  <si>
    <t>IZVORNI/TEKUĆI Plan za 2023. EUR FILTER</t>
  </si>
  <si>
    <t>IZVORNI Plan za 2023 EUR FILTER</t>
  </si>
  <si>
    <t>4123 Licence</t>
  </si>
  <si>
    <t>Ukupni zbroj</t>
  </si>
  <si>
    <t>Konto Broj i Naziv 1</t>
  </si>
  <si>
    <t>(Višestruke stavke)</t>
  </si>
  <si>
    <t>Prihodi 3</t>
  </si>
  <si>
    <t>Prihodi 4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</si>
  <si>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</si>
  <si>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</si>
  <si>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</si>
  <si>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661 Prihodi od prodaje proizvoda i robe te pruženih usluga</t>
  </si>
  <si>
    <t>6615 Prihodi od pruženih usluga</t>
  </si>
  <si>
    <t>632 Pomoći od međunarodnih organizacija te institucija i tijela EU</t>
  </si>
  <si>
    <t>6324 Kapitalne pomoći od institucija i tijela  EU</t>
  </si>
  <si>
    <t>Prihodi od prodaje nefinancijske imovine</t>
  </si>
  <si>
    <t>7 Prihodi od prodaje nefinancijske imovine</t>
  </si>
  <si>
    <t>71 Prihodi od prodaje nefinancijske imovine</t>
  </si>
  <si>
    <t>711 Prihodi od prodaje nefinancijske imovine</t>
  </si>
  <si>
    <t>7111 Prihodi od prodaje nefinancijske imovine</t>
  </si>
  <si>
    <t>Funkcijska  klasifikacija 1</t>
  </si>
  <si>
    <t>Funkcijska  klasifikacija 2</t>
  </si>
  <si>
    <t>1.3.1 IZVJEŠTAJ RAČUNA FINANCIRANJA PREMA EKONOMSKOJ KLASIFIKACIJI</t>
  </si>
  <si>
    <t>1.3.1.1. PRIMICI PREMA EKONOMSKOJ KLASIFIKACIJI</t>
  </si>
  <si>
    <t>*Nema ga jer nema primitaka i izdataka od zaduživanja</t>
  </si>
  <si>
    <t/>
  </si>
  <si>
    <t>2. POSEBNI DIO</t>
  </si>
  <si>
    <t>T665008 TWINNING PROJEKT IPA/2020/420-330 "Jačanje vanjske revizije i parlamentarnog nadzora, Sjeverna Makedonija"</t>
  </si>
  <si>
    <t>ADMINISTRACIJA I UPRAVLJANJE</t>
  </si>
  <si>
    <t>A665000 ADMINISTRACIJA I UPRAVLJANJE</t>
  </si>
  <si>
    <t>2.2. POSEBNI DIO - IZVORI FINANCIRANJA</t>
  </si>
  <si>
    <t>Izvršenje 
01.01-30.06.2023. EUR</t>
  </si>
  <si>
    <t>2.34. POSEBNI DIO - POSEBNI PO NOVOM U eSavjetovanju</t>
  </si>
  <si>
    <t>IZVORNI Plan za 2023 
EUR</t>
  </si>
  <si>
    <t>Izvršenje 
01.01-30.06.2022 
EUR</t>
  </si>
  <si>
    <t>TEKUĆI Plan 
za 2023. 
EUR</t>
  </si>
  <si>
    <t>Indeks 
(Izv 1.1-30.6.2023 
/ 
Izv 1.1-30.6.2022)</t>
  </si>
  <si>
    <t>Indeks 
(Izv 1.1-30.6.2023 
/ 
TEKUĆI PLAN za 2023)</t>
  </si>
  <si>
    <t>IZVRŠENJE
01.01-30.06.2022. 
EUR</t>
  </si>
  <si>
    <t>TEKUĆI                           PLAN ZA 2023. 
EUR</t>
  </si>
  <si>
    <t>IZVRŠENJE 
01.01-30.06.2023. EUR</t>
  </si>
  <si>
    <t>1</t>
  </si>
  <si>
    <t>2</t>
  </si>
  <si>
    <t>3</t>
  </si>
  <si>
    <t>4</t>
  </si>
  <si>
    <t>5 (4/2)*100</t>
  </si>
  <si>
    <t>6 (4/3)*100</t>
  </si>
  <si>
    <t xml:space="preserve">INDEKS </t>
  </si>
  <si>
    <t>INDEKS</t>
  </si>
  <si>
    <t>1.3.1.2. IZDACI PREMA EKONOMSKOJ KLASIFIKACIJI</t>
  </si>
  <si>
    <t>5 (4/1)*100</t>
  </si>
  <si>
    <t>6 PRIHODI POSLOVANJA</t>
  </si>
  <si>
    <t>7 PRIHODI OD PRODAJE NEFINACIJSKE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</si>
  <si>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</si>
  <si>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</si>
  <si>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</si>
  <si>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</si>
  <si>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1.2. RAČUN PRIHODA I RASHODA</t>
  </si>
  <si>
    <t>2.1. IZVJEŠTAJ PO PROGRAMSKOJ KLASIFIKACIJI</t>
  </si>
  <si>
    <t>4 (3/2)*100</t>
  </si>
  <si>
    <t>IZVORNI PLAN ILI REBALANS ZA 2023. 
EUR</t>
  </si>
  <si>
    <t>6 Prihodi poslovanja - NEUTROŠEN</t>
  </si>
  <si>
    <t>66 Prihodi od prodaje proizvoda i robe te pruženih usluga i prihodi od donacija - NEUTROŠEN</t>
  </si>
  <si>
    <t>661 Prihodi od prodaje proizvoda i robe te pruženih usluga - NEUTROŠEN</t>
  </si>
  <si>
    <t>6615 Prihodi od pruženih usluga - NEUTROŠEN</t>
  </si>
  <si>
    <t>Z999 PRERAČUNAVANJE</t>
  </si>
  <si>
    <t>9 PRIJENOS I DONOS</t>
  </si>
  <si>
    <t>92 PRIJENOS I DONOS</t>
  </si>
  <si>
    <t>921 PRIJENOS I DONOS</t>
  </si>
  <si>
    <t>SAŽETAK RAČUNA FINANCIRANJA</t>
  </si>
  <si>
    <t>INDEKS3</t>
  </si>
  <si>
    <t>IZVORNI PLAN ILI REBALANS ZA 2024. 
EUR</t>
  </si>
  <si>
    <t>TEKUĆI PLAN 
ZA 2024. 
EUR</t>
  </si>
  <si>
    <t>IZVRŠENJE
01.01-31.12.2023. 
EUR</t>
  </si>
  <si>
    <t>IZVRŠENJE 
01.01-31.12.2024. EUR</t>
  </si>
  <si>
    <t>Bonus za uspješan rad</t>
  </si>
  <si>
    <t>IZVOR 815</t>
  </si>
  <si>
    <t>Namjenski primici - NPOO</t>
  </si>
  <si>
    <t xml:space="preserve">8 NAMJENSKI PRIMICI </t>
  </si>
  <si>
    <t>IZVOR SIFRA I NAZIV 1</t>
  </si>
  <si>
    <t>PRIHODI BROJ I NAZIV 1</t>
  </si>
  <si>
    <t>PRIHODI BROJ I NAZIV 2</t>
  </si>
  <si>
    <t>PRIHODI BROJ I NAZIV 3</t>
  </si>
  <si>
    <t>PRIHODI BROJ I NAZIV 4</t>
  </si>
  <si>
    <t>INDEKS 1</t>
  </si>
  <si>
    <t>RAZDJEL</t>
  </si>
  <si>
    <t>GLAVA</t>
  </si>
  <si>
    <t>GLAVNI PROGRAM</t>
  </si>
  <si>
    <t>PROGRAM</t>
  </si>
  <si>
    <t>PODPROGRAM ŠIFRA I NAZIV</t>
  </si>
  <si>
    <t>IZVOR SIFRA I NAZIV 2</t>
  </si>
  <si>
    <t>Konto Broj i Naziv 2</t>
  </si>
  <si>
    <t>Konto Broj i Naziv 3</t>
  </si>
  <si>
    <t>Konto Broj i Naziv 4</t>
  </si>
  <si>
    <t>T665009 "Unaprjeđivanje, modernizacija i digitalizacija poslovnih procesa i revizijskih postupaka u Državnom uredu za reviziju"</t>
  </si>
  <si>
    <t>IZVOR 12 SREDSTVA UČEŠĆA ZA POMOĆI</t>
  </si>
  <si>
    <t>IZVOR 561 EUROPSKI SOCIJALNI FOND</t>
  </si>
  <si>
    <t>3214 Ostale naknade troškova zaposlenima</t>
  </si>
  <si>
    <t>3431 Bankarske usluge i usluge platnog prometa</t>
  </si>
  <si>
    <t>8 NAMJENSKI PRIMICI</t>
  </si>
  <si>
    <t>IZVOR 815 Namjenski primici - NPOO</t>
  </si>
  <si>
    <t>452 Dodatna ulaganja na postrojenjima i opremi</t>
  </si>
  <si>
    <t>4521 Dodatna ulaganja na postrojenjima i opremi</t>
  </si>
  <si>
    <t>IZVOR TUĐI PRIMICI I IZDACI</t>
  </si>
  <si>
    <t>IZVRŠENJE TEKUĆA</t>
  </si>
  <si>
    <t>IZVRŠENJE PRETHODNA</t>
  </si>
  <si>
    <t>IZVORNI PLAN ILI REBALANS ZA TEKUĆU</t>
  </si>
  <si>
    <t xml:space="preserve">TEKUĆI PLAN </t>
  </si>
  <si>
    <t>TEKUĆI PLAN</t>
  </si>
  <si>
    <t>IZVRŠENJE PRETHODNA f</t>
  </si>
  <si>
    <t>IZVORNI PLAN ILI REBALANS ZA TEKUĆU f</t>
  </si>
  <si>
    <t>IZVRŠENJE PRETHODNA FILTER f</t>
  </si>
  <si>
    <t>TEKUĆI PLAN f</t>
  </si>
  <si>
    <t>IZVRŠENJE TEKUĆA f</t>
  </si>
  <si>
    <t>Indeks (IZVRŠENJE TEKUĆA / IZVRŠENJE PRETHODNA) f</t>
  </si>
  <si>
    <t>Indeks (IZVRŠENJE TEKUĆA / TEKUĆI PLAN) f</t>
  </si>
  <si>
    <t>IZVRŠENJE PRETHODNA 9211 Prij. sred. iz Preth. f</t>
  </si>
  <si>
    <t>IZVORNI PLAN ILI REBALANS ZA TEKUĆU 9211 Prij. sred. iz Preth. f</t>
  </si>
  <si>
    <t>TEKUĆI PLAN 9211 Prij. sred. iz Preth. f</t>
  </si>
  <si>
    <t>IZVRŠENJE TEKUĆA 9211 Prij. sred. iz Preth. f</t>
  </si>
  <si>
    <t>Indeks (IZVRŠENJE TEKUĆA / IZVRŠENJE PRETHODNA) 9211 Prij. sred. iz Preth. f</t>
  </si>
  <si>
    <t>Indeks (IZVRŠENJE TEKUĆA / TEKUĆI PLAN) 9211 Prij. sres. iz Preth. f</t>
  </si>
  <si>
    <t>IZVRŠENJE PRETHODNA 9212 Prij. sred. u Sljed. god. f</t>
  </si>
  <si>
    <t>IZVORNI PLAN ILI REBALANS ZA TEKUĆU 9212 Prij. sred. u Sljed. god. f</t>
  </si>
  <si>
    <t>TEKUĆI PLAN 9212 Prij. sred. u Sljed. god. f</t>
  </si>
  <si>
    <t>IZVRŠENJE TEKUĆA 9212 Prij. sred. u Sljed. f</t>
  </si>
  <si>
    <t>Indeks (IZVRŠENJE TEKUĆA / IZVRŠENJE PRETHODNA) 9212 Prij. sred. u Sljed. god. f</t>
  </si>
  <si>
    <t>Indeks (IZVRŠENJE TEKUĆA / TEKUĆI PLAN) 9212 Prij. sres. u Sljed. god. f</t>
  </si>
  <si>
    <t>IZVORNI PLAN ILI REBALANS ZA TEKUĆU FILTER f</t>
  </si>
  <si>
    <t>TEKUĆI PLAN FILTER f</t>
  </si>
  <si>
    <t>IZVRŠENJE TEKUĆA FILTER f</t>
  </si>
  <si>
    <t>Indeks (IZVRŠENJE TEKUĆA / IZVRŠENJE PRETHODNA) FILTER f</t>
  </si>
  <si>
    <t>Indeks (IZVRŠENJE TEKUĆA / TEKUĆI PLAN) FILTER f</t>
  </si>
  <si>
    <t>Prihodi tekuće godine</t>
  </si>
  <si>
    <t>Utrošeno tekuće godine</t>
  </si>
  <si>
    <t xml:space="preserve">% </t>
  </si>
  <si>
    <t>Konto Broj i Naziv 2 - Legenda</t>
  </si>
  <si>
    <t>Ostali rashodi</t>
  </si>
  <si>
    <t>% IZVRŠENJE TEKUĆA f Rashodi</t>
  </si>
  <si>
    <t>% IZVRŠENJE TEKUĆA f Prihodi</t>
  </si>
  <si>
    <t>RAZRED I NAZIV</t>
  </si>
  <si>
    <t>RAZRED</t>
  </si>
  <si>
    <t>1.1. SAŽETAK RAČUNA PRIHODA I RASHODA I RAČUNA FINANCIRANJA</t>
  </si>
  <si>
    <t>SAŽETAK RAČUNA PRIHODA I RASHODA</t>
  </si>
  <si>
    <t>1.2.1. IZVJEŠTAJ O PRIHODIMA I RASHODIMA PREMA EKONOMSKOJ KLASIFIKACIJI</t>
  </si>
  <si>
    <t>1.2.1.1. PRIHODI POSLOVANJA I PRIHODI OD PRODAJE NEFINANCIJSKE IMOVINE PREMA EKONOMSKOJ KLASIFIKACIJI</t>
  </si>
  <si>
    <t>1.2.1.2. RASHODI POSLOVANJA I RASHODI OD PRODAJE NEFINANCIJSKE IMOVINE PREMA EKONOMSKOJ KLASIFIKACIJI</t>
  </si>
  <si>
    <t>1.2. B. RAČUN PRIHODA I RASHODA</t>
  </si>
  <si>
    <t>1.2.2. IZVJEŠTAJ O PRIHODIMA I RASHODIMA PREMA IZVORIMA FINANCIRANJA</t>
  </si>
  <si>
    <t>PRIHODI</t>
  </si>
  <si>
    <t>RASHODI</t>
  </si>
  <si>
    <t>1.2.3. IZVJEŠTAJ O RASHODIMA PREMA FUNKCIJSKOJ KLASIFIKACIJI</t>
  </si>
  <si>
    <t>1.3. RAČUN FINANCIRANJA</t>
  </si>
  <si>
    <t>1.3.2. IZVJEŠTAJ RAČUNA FINANCIRANJA PREMA IZVORIMA FINANCIRANJA</t>
  </si>
  <si>
    <t>POSEBNI DIO</t>
  </si>
  <si>
    <t>DRŽAVNI URED ZA REVIZIJU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</si>
</sst>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k_n_-;\-* #,##0.00\ _k_n_-;_-* &quot;-&quot;??\ _k_n_-;_-@_-"/>
    <numFmt numFmtId="165" formatCode="#,##0.0"/>
    <numFmt numFmtId="166" formatCode="#.##0"/>
    <numFmt numFmtId="167" formatCode="0.0\ %;\-0.0\ %;0.0\ %"/>
    <numFmt numFmtId="168" formatCode="0.000\ %;\-0.000\ %;0.000\ %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0"/>
      <name val="Arial"/>
      <family val="2"/>
      <charset val="238"/>
    </font>
    <font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0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theme="0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i/>
      <sz val="9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9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rgb="FF002060"/>
      </patternFill>
    </fill>
    <fill>
      <patternFill patternType="solid">
        <fgColor theme="3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7">
    <xf numFmtId="0" fontId="0" fillId="0" borderId="0" xfId="0"/>
    <xf numFmtId="0" fontId="2" fillId="0" borderId="0" xfId="0" applyFont="1" applyAlignment="1">
      <alignment horizontal="right" vertical="center"/>
    </xf>
    <xf numFmtId="0" fontId="2" fillId="6" borderId="2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3" fontId="2" fillId="6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2" fillId="9" borderId="1" xfId="0" applyFont="1" applyFill="1" applyBorder="1" applyAlignment="1">
      <alignment horizontal="left" vertical="center" wrapText="1"/>
    </xf>
    <xf numFmtId="3" fontId="2" fillId="9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left" vertical="center" wrapText="1"/>
    </xf>
    <xf numFmtId="3" fontId="2" fillId="6" borderId="1" xfId="0" applyNumberFormat="1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left" vertical="center" wrapText="1"/>
    </xf>
    <xf numFmtId="3" fontId="2" fillId="5" borderId="1" xfId="0" applyNumberFormat="1" applyFont="1" applyFill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3" fontId="2" fillId="0" borderId="3" xfId="0" applyNumberFormat="1" applyFont="1" applyBorder="1" applyAlignment="1">
      <alignment vertical="center" wrapText="1"/>
    </xf>
    <xf numFmtId="0" fontId="2" fillId="8" borderId="1" xfId="0" applyFont="1" applyFill="1" applyBorder="1" applyAlignment="1">
      <alignment horizontal="left" vertical="center" wrapText="1"/>
    </xf>
    <xf numFmtId="3" fontId="2" fillId="8" borderId="1" xfId="0" applyNumberFormat="1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left" vertical="center" wrapText="1"/>
    </xf>
    <xf numFmtId="3" fontId="2" fillId="7" borderId="1" xfId="0" applyNumberFormat="1" applyFont="1" applyFill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3" fontId="4" fillId="0" borderId="3" xfId="0" applyNumberFormat="1" applyFont="1" applyBorder="1" applyAlignment="1">
      <alignment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left" vertical="center" wrapText="1"/>
    </xf>
    <xf numFmtId="3" fontId="2" fillId="10" borderId="1" xfId="0" applyNumberFormat="1" applyFont="1" applyFill="1" applyBorder="1" applyAlignment="1">
      <alignment vertical="center" wrapText="1"/>
    </xf>
    <xf numFmtId="3" fontId="2" fillId="10" borderId="1" xfId="1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righ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right" vertical="center" wrapText="1"/>
    </xf>
    <xf numFmtId="0" fontId="4" fillId="4" borderId="0" xfId="0" applyFont="1" applyFill="1" applyAlignment="1">
      <alignment horizontal="right" vertical="center" wrapText="1"/>
    </xf>
    <xf numFmtId="0" fontId="2" fillId="9" borderId="2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8" borderId="2" xfId="0" applyFont="1" applyFill="1" applyBorder="1" applyAlignment="1">
      <alignment horizontal="left" vertical="center" wrapText="1"/>
    </xf>
    <xf numFmtId="0" fontId="2" fillId="7" borderId="2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2" fillId="5" borderId="6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7" fillId="11" borderId="10" xfId="0" applyFont="1" applyFill="1" applyBorder="1" applyAlignment="1">
      <alignment horizontal="center" vertical="center" wrapText="1"/>
    </xf>
    <xf numFmtId="0" fontId="7" fillId="11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Continuous" vertical="center" wrapText="1"/>
    </xf>
    <xf numFmtId="0" fontId="5" fillId="14" borderId="2" xfId="0" applyFont="1" applyFill="1" applyBorder="1" applyAlignment="1">
      <alignment horizontal="left" vertical="center" wrapText="1"/>
    </xf>
    <xf numFmtId="0" fontId="5" fillId="14" borderId="1" xfId="0" applyFont="1" applyFill="1" applyBorder="1" applyAlignment="1">
      <alignment horizontal="left" vertical="center" wrapText="1"/>
    </xf>
    <xf numFmtId="3" fontId="5" fillId="14" borderId="1" xfId="0" applyNumberFormat="1" applyFont="1" applyFill="1" applyBorder="1" applyAlignment="1">
      <alignment vertical="center" wrapText="1"/>
    </xf>
    <xf numFmtId="0" fontId="2" fillId="14" borderId="2" xfId="0" applyFont="1" applyFill="1" applyBorder="1" applyAlignment="1">
      <alignment horizontal="left" vertical="center" wrapText="1"/>
    </xf>
    <xf numFmtId="0" fontId="2" fillId="14" borderId="1" xfId="0" applyFont="1" applyFill="1" applyBorder="1" applyAlignment="1">
      <alignment horizontal="left" vertical="center" wrapText="1"/>
    </xf>
    <xf numFmtId="3" fontId="2" fillId="14" borderId="1" xfId="0" applyNumberFormat="1" applyFont="1" applyFill="1" applyBorder="1" applyAlignment="1">
      <alignment vertical="center" wrapText="1"/>
    </xf>
    <xf numFmtId="0" fontId="2" fillId="14" borderId="6" xfId="0" applyFont="1" applyFill="1" applyBorder="1" applyAlignment="1">
      <alignment horizontal="left" vertical="center" wrapText="1"/>
    </xf>
    <xf numFmtId="0" fontId="2" fillId="14" borderId="3" xfId="0" applyFont="1" applyFill="1" applyBorder="1" applyAlignment="1">
      <alignment horizontal="left" vertical="center" wrapText="1"/>
    </xf>
    <xf numFmtId="3" fontId="2" fillId="14" borderId="3" xfId="0" applyNumberFormat="1" applyFont="1" applyFill="1" applyBorder="1" applyAlignment="1">
      <alignment vertical="center" wrapText="1"/>
    </xf>
    <xf numFmtId="0" fontId="2" fillId="14" borderId="1" xfId="0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Continuous" wrapText="1"/>
    </xf>
    <xf numFmtId="4" fontId="9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wrapText="1"/>
    </xf>
    <xf numFmtId="4" fontId="6" fillId="0" borderId="0" xfId="0" applyNumberFormat="1" applyFont="1"/>
    <xf numFmtId="4" fontId="6" fillId="0" borderId="0" xfId="0" pivotButton="1" applyNumberFormat="1" applyFont="1" applyAlignment="1">
      <alignment horizontal="center" vertical="center"/>
    </xf>
    <xf numFmtId="4" fontId="6" fillId="0" borderId="0" xfId="0" applyNumberFormat="1" applyFont="1" applyAlignment="1">
      <alignment horizontal="left"/>
    </xf>
    <xf numFmtId="4" fontId="6" fillId="0" borderId="0" xfId="0" applyNumberFormat="1" applyFont="1" applyAlignment="1">
      <alignment horizontal="left" indent="1"/>
    </xf>
    <xf numFmtId="4" fontId="6" fillId="0" borderId="0" xfId="0" applyNumberFormat="1" applyFont="1" applyAlignment="1">
      <alignment horizontal="center" vertical="center" wrapText="1"/>
    </xf>
    <xf numFmtId="0" fontId="3" fillId="12" borderId="16" xfId="0" applyFont="1" applyFill="1" applyBorder="1" applyAlignment="1">
      <alignment horizontal="center" vertical="center" wrapText="1"/>
    </xf>
    <xf numFmtId="3" fontId="2" fillId="2" borderId="15" xfId="0" applyNumberFormat="1" applyFont="1" applyFill="1" applyBorder="1" applyAlignment="1">
      <alignment vertical="center" wrapText="1"/>
    </xf>
    <xf numFmtId="3" fontId="5" fillId="14" borderId="15" xfId="0" applyNumberFormat="1" applyFont="1" applyFill="1" applyBorder="1" applyAlignment="1">
      <alignment vertical="center" wrapText="1"/>
    </xf>
    <xf numFmtId="3" fontId="2" fillId="14" borderId="15" xfId="0" applyNumberFormat="1" applyFont="1" applyFill="1" applyBorder="1" applyAlignment="1">
      <alignment vertical="center" wrapText="1"/>
    </xf>
    <xf numFmtId="3" fontId="4" fillId="0" borderId="15" xfId="0" applyNumberFormat="1" applyFont="1" applyBorder="1" applyAlignment="1">
      <alignment vertical="center" wrapText="1"/>
    </xf>
    <xf numFmtId="3" fontId="2" fillId="9" borderId="15" xfId="0" applyNumberFormat="1" applyFont="1" applyFill="1" applyBorder="1" applyAlignment="1">
      <alignment vertical="center" wrapText="1"/>
    </xf>
    <xf numFmtId="3" fontId="2" fillId="5" borderId="15" xfId="0" applyNumberFormat="1" applyFont="1" applyFill="1" applyBorder="1" applyAlignment="1">
      <alignment vertical="center" wrapText="1"/>
    </xf>
    <xf numFmtId="3" fontId="2" fillId="8" borderId="15" xfId="0" applyNumberFormat="1" applyFont="1" applyFill="1" applyBorder="1" applyAlignment="1">
      <alignment vertical="center" wrapText="1"/>
    </xf>
    <xf numFmtId="3" fontId="2" fillId="7" borderId="15" xfId="0" applyNumberFormat="1" applyFont="1" applyFill="1" applyBorder="1" applyAlignment="1">
      <alignment vertical="center" wrapText="1"/>
    </xf>
    <xf numFmtId="3" fontId="4" fillId="0" borderId="13" xfId="0" applyNumberFormat="1" applyFont="1" applyBorder="1" applyAlignment="1">
      <alignment vertical="center" wrapText="1"/>
    </xf>
    <xf numFmtId="3" fontId="2" fillId="0" borderId="13" xfId="0" applyNumberFormat="1" applyFont="1" applyBorder="1" applyAlignment="1">
      <alignment vertical="center" wrapText="1"/>
    </xf>
    <xf numFmtId="3" fontId="2" fillId="10" borderId="15" xfId="0" applyNumberFormat="1" applyFont="1" applyFill="1" applyBorder="1" applyAlignment="1">
      <alignment vertical="center" wrapText="1"/>
    </xf>
    <xf numFmtId="3" fontId="2" fillId="3" borderId="15" xfId="0" applyNumberFormat="1" applyFont="1" applyFill="1" applyBorder="1" applyAlignment="1">
      <alignment vertical="center" wrapText="1"/>
    </xf>
    <xf numFmtId="0" fontId="4" fillId="12" borderId="1" xfId="0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>
      <alignment vertical="center" wrapText="1"/>
    </xf>
    <xf numFmtId="3" fontId="13" fillId="0" borderId="2" xfId="0" applyNumberFormat="1" applyFont="1" applyBorder="1" applyAlignment="1">
      <alignment vertical="center" wrapText="1"/>
    </xf>
    <xf numFmtId="0" fontId="4" fillId="5" borderId="1" xfId="0" applyFont="1" applyFill="1" applyBorder="1" applyAlignment="1">
      <alignment horizontal="left" vertical="center" wrapText="1"/>
    </xf>
    <xf numFmtId="3" fontId="13" fillId="0" borderId="3" xfId="0" applyNumberFormat="1" applyFont="1" applyBorder="1" applyAlignment="1">
      <alignment vertical="center" wrapText="1"/>
    </xf>
    <xf numFmtId="3" fontId="13" fillId="0" borderId="6" xfId="0" applyNumberFormat="1" applyFont="1" applyBorder="1" applyAlignment="1">
      <alignment vertical="center" wrapText="1"/>
    </xf>
    <xf numFmtId="0" fontId="2" fillId="5" borderId="8" xfId="0" applyFont="1" applyFill="1" applyBorder="1" applyAlignment="1">
      <alignment horizontal="left" vertical="center" wrapText="1"/>
    </xf>
    <xf numFmtId="3" fontId="2" fillId="5" borderId="8" xfId="0" applyNumberFormat="1" applyFont="1" applyFill="1" applyBorder="1" applyAlignment="1">
      <alignment vertical="center" wrapText="1"/>
    </xf>
    <xf numFmtId="3" fontId="2" fillId="5" borderId="8" xfId="1" applyNumberFormat="1" applyFont="1" applyFill="1" applyBorder="1" applyAlignment="1">
      <alignment vertical="center" wrapText="1"/>
    </xf>
    <xf numFmtId="3" fontId="2" fillId="5" borderId="14" xfId="0" applyNumberFormat="1" applyFont="1" applyFill="1" applyBorder="1" applyAlignment="1">
      <alignment vertical="center" wrapText="1"/>
    </xf>
    <xf numFmtId="3" fontId="2" fillId="16" borderId="8" xfId="0" applyNumberFormat="1" applyFont="1" applyFill="1" applyBorder="1" applyAlignment="1">
      <alignment horizontal="center" vertical="center" wrapText="1"/>
    </xf>
    <xf numFmtId="3" fontId="2" fillId="16" borderId="8" xfId="1" applyNumberFormat="1" applyFont="1" applyFill="1" applyBorder="1" applyAlignment="1">
      <alignment horizontal="center" vertical="center" wrapText="1"/>
    </xf>
    <xf numFmtId="3" fontId="2" fillId="16" borderId="14" xfId="0" applyNumberFormat="1" applyFont="1" applyFill="1" applyBorder="1" applyAlignment="1">
      <alignment horizontal="center" vertical="center" wrapText="1"/>
    </xf>
    <xf numFmtId="3" fontId="14" fillId="16" borderId="8" xfId="0" applyNumberFormat="1" applyFont="1" applyFill="1" applyBorder="1" applyAlignment="1">
      <alignment horizontal="center" vertical="center" wrapText="1"/>
    </xf>
    <xf numFmtId="3" fontId="14" fillId="16" borderId="17" xfId="0" applyNumberFormat="1" applyFont="1" applyFill="1" applyBorder="1" applyAlignment="1">
      <alignment horizontal="center" vertical="center" wrapText="1"/>
    </xf>
    <xf numFmtId="3" fontId="2" fillId="16" borderId="12" xfId="0" applyNumberFormat="1" applyFont="1" applyFill="1" applyBorder="1" applyAlignment="1">
      <alignment horizontal="center" vertical="center" wrapText="1"/>
    </xf>
    <xf numFmtId="4" fontId="6" fillId="0" borderId="0" xfId="0" pivotButton="1" applyNumberFormat="1" applyFont="1" applyAlignment="1">
      <alignment horizontal="center" vertical="center" wrapText="1"/>
    </xf>
    <xf numFmtId="165" fontId="6" fillId="0" borderId="0" xfId="0" applyNumberFormat="1" applyFont="1"/>
    <xf numFmtId="4" fontId="6" fillId="0" borderId="0" xfId="0" pivotButton="1" applyNumberFormat="1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3" fontId="2" fillId="5" borderId="3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left" vertical="center" wrapText="1"/>
    </xf>
    <xf numFmtId="165" fontId="0" fillId="0" borderId="0" xfId="0" applyNumberFormat="1"/>
    <xf numFmtId="165" fontId="0" fillId="0" borderId="0" xfId="0" applyNumberFormat="1" applyAlignment="1">
      <alignment wrapText="1"/>
    </xf>
    <xf numFmtId="0" fontId="6" fillId="0" borderId="3" xfId="0" pivotButton="1" applyFont="1" applyBorder="1" applyAlignment="1">
      <alignment horizontal="center" vertical="center" wrapText="1"/>
    </xf>
    <xf numFmtId="4" fontId="9" fillId="0" borderId="0" xfId="0" applyNumberFormat="1" applyFont="1" applyAlignment="1">
      <alignment horizontal="centerContinuous" vertical="center" wrapText="1"/>
    </xf>
    <xf numFmtId="4" fontId="9" fillId="0" borderId="0" xfId="0" applyNumberFormat="1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4" fontId="9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Continuous" wrapText="1"/>
    </xf>
    <xf numFmtId="0" fontId="6" fillId="0" borderId="20" xfId="0" pivotButton="1" applyFont="1" applyBorder="1" applyAlignment="1">
      <alignment horizontal="center" vertical="center" wrapText="1"/>
    </xf>
    <xf numFmtId="0" fontId="19" fillId="5" borderId="0" xfId="0" applyFont="1" applyFill="1"/>
    <xf numFmtId="0" fontId="19" fillId="0" borderId="0" xfId="0" applyFont="1"/>
    <xf numFmtId="4" fontId="6" fillId="0" borderId="0" xfId="0" applyNumberFormat="1" applyFont="1" applyAlignment="1">
      <alignment horizontal="left" indent="7"/>
    </xf>
    <xf numFmtId="4" fontId="6" fillId="0" borderId="0" xfId="0" applyNumberFormat="1" applyFont="1" applyAlignment="1">
      <alignment horizontal="left" indent="8"/>
    </xf>
    <xf numFmtId="165" fontId="6" fillId="0" borderId="0" xfId="0" applyNumberFormat="1" applyFont="1" applyAlignment="1">
      <alignment wrapText="1"/>
    </xf>
    <xf numFmtId="3" fontId="9" fillId="0" borderId="0" xfId="0" applyNumberFormat="1" applyFont="1" applyAlignment="1">
      <alignment horizontal="center" vertical="center" wrapText="1"/>
    </xf>
    <xf numFmtId="4" fontId="6" fillId="2" borderId="0" xfId="0" applyNumberFormat="1" applyFont="1" applyFill="1" applyAlignment="1">
      <alignment horizontal="left" indent="5"/>
    </xf>
    <xf numFmtId="0" fontId="12" fillId="0" borderId="0" xfId="0" applyFont="1" applyAlignment="1">
      <alignment wrapText="1"/>
    </xf>
    <xf numFmtId="4" fontId="8" fillId="0" borderId="0" xfId="0" applyNumberFormat="1" applyFont="1" applyAlignment="1">
      <alignment horizontal="left" indent="6"/>
    </xf>
    <xf numFmtId="165" fontId="6" fillId="0" borderId="0" xfId="0" applyNumberFormat="1" applyFont="1" applyAlignment="1">
      <alignment horizontal="centerContinuous" wrapText="1"/>
    </xf>
    <xf numFmtId="4" fontId="10" fillId="0" borderId="0" xfId="0" applyNumberFormat="1" applyFont="1" applyAlignment="1">
      <alignment horizontal="centerContinuous" vertical="center" wrapText="1"/>
    </xf>
    <xf numFmtId="4" fontId="10" fillId="0" borderId="0" xfId="0" applyNumberFormat="1" applyFont="1" applyAlignment="1">
      <alignment horizontal="center" vertical="center" wrapText="1"/>
    </xf>
    <xf numFmtId="0" fontId="18" fillId="0" borderId="0" xfId="0" quotePrefix="1" applyFont="1" applyAlignment="1">
      <alignment vertical="center" wrapText="1"/>
    </xf>
    <xf numFmtId="4" fontId="0" fillId="0" borderId="0" xfId="0" applyNumberFormat="1"/>
    <xf numFmtId="4" fontId="6" fillId="2" borderId="0" xfId="0" applyNumberFormat="1" applyFont="1" applyFill="1"/>
    <xf numFmtId="4" fontId="6" fillId="8" borderId="0" xfId="0" applyNumberFormat="1" applyFont="1" applyFill="1" applyAlignment="1">
      <alignment horizontal="left"/>
    </xf>
    <xf numFmtId="4" fontId="6" fillId="8" borderId="0" xfId="0" applyNumberFormat="1" applyFont="1" applyFill="1"/>
    <xf numFmtId="4" fontId="8" fillId="0" borderId="0" xfId="0" applyNumberFormat="1" applyFont="1"/>
    <xf numFmtId="4" fontId="8" fillId="2" borderId="0" xfId="0" applyNumberFormat="1" applyFont="1" applyFill="1"/>
    <xf numFmtId="165" fontId="8" fillId="2" borderId="0" xfId="0" applyNumberFormat="1" applyFont="1" applyFill="1"/>
    <xf numFmtId="4" fontId="8" fillId="17" borderId="0" xfId="0" applyNumberFormat="1" applyFont="1" applyFill="1" applyAlignment="1">
      <alignment horizontal="left"/>
    </xf>
    <xf numFmtId="4" fontId="8" fillId="17" borderId="0" xfId="0" applyNumberFormat="1" applyFont="1" applyFill="1"/>
    <xf numFmtId="165" fontId="8" fillId="17" borderId="0" xfId="0" applyNumberFormat="1" applyFont="1" applyFill="1"/>
    <xf numFmtId="4" fontId="8" fillId="17" borderId="0" xfId="0" applyNumberFormat="1" applyFont="1" applyFill="1" applyAlignment="1">
      <alignment horizontal="left" indent="1"/>
    </xf>
    <xf numFmtId="4" fontId="8" fillId="17" borderId="0" xfId="0" applyNumberFormat="1" applyFont="1" applyFill="1" applyAlignment="1">
      <alignment horizontal="left" indent="2"/>
    </xf>
    <xf numFmtId="4" fontId="8" fillId="17" borderId="0" xfId="0" applyNumberFormat="1" applyFont="1" applyFill="1" applyAlignment="1">
      <alignment horizontal="left" indent="3"/>
    </xf>
    <xf numFmtId="4" fontId="8" fillId="2" borderId="0" xfId="0" applyNumberFormat="1" applyFont="1" applyFill="1" applyAlignment="1">
      <alignment horizontal="left" indent="6"/>
    </xf>
    <xf numFmtId="4" fontId="6" fillId="17" borderId="0" xfId="0" applyNumberFormat="1" applyFont="1" applyFill="1" applyAlignment="1">
      <alignment horizontal="left"/>
    </xf>
    <xf numFmtId="4" fontId="6" fillId="17" borderId="0" xfId="0" applyNumberFormat="1" applyFont="1" applyFill="1" applyAlignment="1">
      <alignment horizontal="left" indent="1"/>
    </xf>
    <xf numFmtId="4" fontId="6" fillId="17" borderId="0" xfId="0" applyNumberFormat="1" applyFont="1" applyFill="1" applyAlignment="1">
      <alignment horizontal="left" indent="2"/>
    </xf>
    <xf numFmtId="4" fontId="6" fillId="17" borderId="0" xfId="0" applyNumberFormat="1" applyFont="1" applyFill="1" applyAlignment="1">
      <alignment horizontal="left" indent="3"/>
    </xf>
    <xf numFmtId="4" fontId="8" fillId="8" borderId="21" xfId="0" applyNumberFormat="1" applyFont="1" applyFill="1" applyBorder="1"/>
    <xf numFmtId="4" fontId="8" fillId="8" borderId="22" xfId="0" applyNumberFormat="1" applyFont="1" applyFill="1" applyBorder="1" applyAlignment="1">
      <alignment horizontal="center" vertical="center" wrapText="1"/>
    </xf>
    <xf numFmtId="4" fontId="8" fillId="8" borderId="23" xfId="0" applyNumberFormat="1" applyFont="1" applyFill="1" applyBorder="1" applyAlignment="1">
      <alignment horizontal="center" vertical="center" wrapText="1"/>
    </xf>
    <xf numFmtId="4" fontId="8" fillId="9" borderId="0" xfId="0" applyNumberFormat="1" applyFont="1" applyFill="1" applyAlignment="1">
      <alignment horizontal="left" wrapText="1" indent="4"/>
    </xf>
    <xf numFmtId="165" fontId="8" fillId="9" borderId="0" xfId="0" applyNumberFormat="1" applyFont="1" applyFill="1"/>
    <xf numFmtId="4" fontId="8" fillId="9" borderId="0" xfId="0" applyNumberFormat="1" applyFont="1" applyFill="1" applyAlignment="1">
      <alignment horizontal="left" indent="4"/>
    </xf>
    <xf numFmtId="4" fontId="8" fillId="9" borderId="0" xfId="0" applyNumberFormat="1" applyFont="1" applyFill="1"/>
    <xf numFmtId="4" fontId="6" fillId="15" borderId="0" xfId="0" applyNumberFormat="1" applyFont="1" applyFill="1" applyAlignment="1">
      <alignment horizontal="left" indent="5"/>
    </xf>
    <xf numFmtId="4" fontId="6" fillId="15" borderId="0" xfId="0" applyNumberFormat="1" applyFont="1" applyFill="1"/>
    <xf numFmtId="165" fontId="6" fillId="15" borderId="0" xfId="0" applyNumberFormat="1" applyFont="1" applyFill="1"/>
    <xf numFmtId="4" fontId="8" fillId="15" borderId="0" xfId="0" applyNumberFormat="1" applyFont="1" applyFill="1"/>
    <xf numFmtId="4" fontId="0" fillId="0" borderId="0" xfId="0" applyNumberFormat="1" applyAlignment="1">
      <alignment wrapText="1"/>
    </xf>
    <xf numFmtId="4" fontId="6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horizontal="centerContinuous" vertical="center" wrapText="1"/>
    </xf>
    <xf numFmtId="4" fontId="0" fillId="0" borderId="0" xfId="0" applyNumberFormat="1" applyAlignment="1">
      <alignment horizontal="centerContinuous"/>
    </xf>
    <xf numFmtId="4" fontId="6" fillId="0" borderId="0" xfId="0" applyNumberFormat="1" applyFont="1" applyAlignment="1">
      <alignment horizontal="centerContinuous" vertical="center"/>
    </xf>
    <xf numFmtId="4" fontId="11" fillId="13" borderId="0" xfId="0" applyNumberFormat="1" applyFont="1" applyFill="1" applyAlignment="1">
      <alignment horizontal="center" vertical="center" wrapText="1"/>
    </xf>
    <xf numFmtId="4" fontId="6" fillId="17" borderId="0" xfId="0" applyNumberFormat="1" applyFont="1" applyFill="1"/>
    <xf numFmtId="4" fontId="8" fillId="15" borderId="0" xfId="0" applyNumberFormat="1" applyFont="1" applyFill="1" applyAlignment="1">
      <alignment wrapText="1"/>
    </xf>
    <xf numFmtId="4" fontId="8" fillId="17" borderId="0" xfId="0" applyNumberFormat="1" applyFont="1" applyFill="1" applyAlignment="1">
      <alignment wrapText="1"/>
    </xf>
    <xf numFmtId="4" fontId="8" fillId="9" borderId="0" xfId="0" applyNumberFormat="1" applyFont="1" applyFill="1" applyAlignment="1">
      <alignment wrapText="1"/>
    </xf>
    <xf numFmtId="4" fontId="6" fillId="0" borderId="0" xfId="0" applyNumberFormat="1" applyFont="1" applyAlignment="1">
      <alignment horizontal="left" wrapText="1" indent="7"/>
    </xf>
    <xf numFmtId="4" fontId="6" fillId="2" borderId="0" xfId="0" applyNumberFormat="1" applyFont="1" applyFill="1" applyAlignment="1">
      <alignment horizontal="left" wrapText="1" indent="5"/>
    </xf>
    <xf numFmtId="4" fontId="8" fillId="0" borderId="0" xfId="0" applyNumberFormat="1" applyFont="1" applyAlignment="1">
      <alignment horizontal="left" wrapText="1" indent="6"/>
    </xf>
    <xf numFmtId="4" fontId="8" fillId="15" borderId="0" xfId="0" applyNumberFormat="1" applyFont="1" applyFill="1" applyAlignment="1">
      <alignment horizontal="left" wrapText="1" indent="4"/>
    </xf>
    <xf numFmtId="4" fontId="8" fillId="8" borderId="1" xfId="0" applyNumberFormat="1" applyFont="1" applyFill="1" applyBorder="1" applyAlignment="1">
      <alignment horizontal="center" vertical="center" wrapText="1"/>
    </xf>
    <xf numFmtId="4" fontId="8" fillId="8" borderId="1" xfId="0" applyNumberFormat="1" applyFont="1" applyFill="1" applyBorder="1"/>
    <xf numFmtId="49" fontId="8" fillId="8" borderId="1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4" fontId="2" fillId="2" borderId="15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center"/>
    </xf>
    <xf numFmtId="4" fontId="2" fillId="6" borderId="15" xfId="0" applyNumberFormat="1" applyFont="1" applyFill="1" applyBorder="1" applyAlignment="1">
      <alignment vertical="center"/>
    </xf>
    <xf numFmtId="4" fontId="5" fillId="14" borderId="1" xfId="0" applyNumberFormat="1" applyFont="1" applyFill="1" applyBorder="1" applyAlignment="1">
      <alignment vertical="center" wrapText="1"/>
    </xf>
    <xf numFmtId="4" fontId="5" fillId="14" borderId="15" xfId="0" applyNumberFormat="1" applyFont="1" applyFill="1" applyBorder="1" applyAlignment="1">
      <alignment vertical="center" wrapText="1"/>
    </xf>
    <xf numFmtId="4" fontId="2" fillId="14" borderId="1" xfId="0" applyNumberFormat="1" applyFont="1" applyFill="1" applyBorder="1" applyAlignment="1">
      <alignment vertical="center" wrapText="1"/>
    </xf>
    <xf numFmtId="4" fontId="2" fillId="14" borderId="15" xfId="0" applyNumberFormat="1" applyFont="1" applyFill="1" applyBorder="1" applyAlignment="1">
      <alignment vertical="center" wrapText="1"/>
    </xf>
    <xf numFmtId="4" fontId="2" fillId="14" borderId="1" xfId="1" applyNumberFormat="1" applyFont="1" applyFill="1" applyBorder="1" applyAlignment="1">
      <alignment vertical="center" wrapText="1"/>
    </xf>
    <xf numFmtId="4" fontId="2" fillId="14" borderId="15" xfId="1" applyNumberFormat="1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5" xfId="0" applyNumberFormat="1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4" fontId="15" fillId="0" borderId="2" xfId="0" applyNumberFormat="1" applyFont="1" applyBorder="1" applyAlignment="1">
      <alignment vertical="center" wrapText="1"/>
    </xf>
    <xf numFmtId="4" fontId="4" fillId="4" borderId="1" xfId="0" applyNumberFormat="1" applyFont="1" applyFill="1" applyBorder="1" applyAlignment="1">
      <alignment vertical="center" wrapText="1"/>
    </xf>
    <xf numFmtId="4" fontId="4" fillId="4" borderId="15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2" fillId="5" borderId="1" xfId="0" applyNumberFormat="1" applyFont="1" applyFill="1" applyBorder="1" applyAlignment="1">
      <alignment vertical="center" wrapText="1"/>
    </xf>
    <xf numFmtId="4" fontId="15" fillId="4" borderId="1" xfId="0" applyNumberFormat="1" applyFont="1" applyFill="1" applyBorder="1" applyAlignment="1">
      <alignment vertical="center" wrapText="1"/>
    </xf>
    <xf numFmtId="4" fontId="15" fillId="4" borderId="2" xfId="0" applyNumberFormat="1" applyFont="1" applyFill="1" applyBorder="1" applyAlignment="1">
      <alignment vertical="center" wrapText="1"/>
    </xf>
    <xf numFmtId="4" fontId="2" fillId="9" borderId="1" xfId="0" applyNumberFormat="1" applyFont="1" applyFill="1" applyBorder="1" applyAlignment="1">
      <alignment vertical="center" wrapText="1"/>
    </xf>
    <xf numFmtId="4" fontId="2" fillId="9" borderId="15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center" wrapText="1"/>
    </xf>
    <xf numFmtId="4" fontId="2" fillId="6" borderId="15" xfId="0" applyNumberFormat="1" applyFont="1" applyFill="1" applyBorder="1" applyAlignment="1">
      <alignment vertical="center" wrapText="1"/>
    </xf>
    <xf numFmtId="4" fontId="2" fillId="5" borderId="1" xfId="1" applyNumberFormat="1" applyFont="1" applyFill="1" applyBorder="1" applyAlignment="1">
      <alignment vertical="center" wrapText="1"/>
    </xf>
    <xf numFmtId="4" fontId="2" fillId="14" borderId="3" xfId="0" applyNumberFormat="1" applyFont="1" applyFill="1" applyBorder="1" applyAlignment="1">
      <alignment vertical="center" wrapText="1"/>
    </xf>
    <xf numFmtId="4" fontId="2" fillId="14" borderId="13" xfId="0" applyNumberFormat="1" applyFont="1" applyFill="1" applyBorder="1" applyAlignment="1">
      <alignment vertical="center" wrapText="1"/>
    </xf>
    <xf numFmtId="4" fontId="2" fillId="5" borderId="15" xfId="0" applyNumberFormat="1" applyFont="1" applyFill="1" applyBorder="1" applyAlignment="1">
      <alignment vertical="center" wrapText="1"/>
    </xf>
    <xf numFmtId="4" fontId="13" fillId="0" borderId="2" xfId="0" applyNumberFormat="1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4" fontId="15" fillId="0" borderId="3" xfId="0" applyNumberFormat="1" applyFont="1" applyBorder="1" applyAlignment="1">
      <alignment vertical="center" wrapText="1"/>
    </xf>
    <xf numFmtId="165" fontId="4" fillId="12" borderId="1" xfId="0" applyNumberFormat="1" applyFont="1" applyFill="1" applyBorder="1" applyAlignment="1">
      <alignment horizontal="center" vertical="center" wrapText="1"/>
    </xf>
    <xf numFmtId="165" fontId="2" fillId="16" borderId="18" xfId="0" applyNumberFormat="1" applyFont="1" applyFill="1" applyBorder="1" applyAlignment="1">
      <alignment horizontal="center" vertical="center" wrapText="1"/>
    </xf>
    <xf numFmtId="165" fontId="16" fillId="2" borderId="8" xfId="0" applyNumberFormat="1" applyFont="1" applyFill="1" applyBorder="1" applyAlignment="1">
      <alignment horizontal="center" vertical="center" wrapText="1"/>
    </xf>
    <xf numFmtId="165" fontId="16" fillId="2" borderId="1" xfId="0" applyNumberFormat="1" applyFont="1" applyFill="1" applyBorder="1" applyAlignment="1">
      <alignment horizontal="center" vertical="center" wrapText="1"/>
    </xf>
    <xf numFmtId="165" fontId="16" fillId="6" borderId="1" xfId="0" applyNumberFormat="1" applyFont="1" applyFill="1" applyBorder="1" applyAlignment="1">
      <alignment horizontal="center" vertical="center" wrapText="1"/>
    </xf>
    <xf numFmtId="165" fontId="16" fillId="14" borderId="1" xfId="0" applyNumberFormat="1" applyFont="1" applyFill="1" applyBorder="1" applyAlignment="1">
      <alignment horizontal="center" vertical="center" wrapText="1"/>
    </xf>
    <xf numFmtId="165" fontId="15" fillId="0" borderId="1" xfId="0" applyNumberFormat="1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165" fontId="16" fillId="5" borderId="1" xfId="0" applyNumberFormat="1" applyFont="1" applyFill="1" applyBorder="1" applyAlignment="1">
      <alignment horizontal="center" vertical="center" wrapText="1"/>
    </xf>
    <xf numFmtId="165" fontId="15" fillId="4" borderId="1" xfId="0" applyNumberFormat="1" applyFont="1" applyFill="1" applyBorder="1" applyAlignment="1">
      <alignment horizontal="center" vertical="center" wrapText="1"/>
    </xf>
    <xf numFmtId="165" fontId="16" fillId="9" borderId="1" xfId="0" applyNumberFormat="1" applyFont="1" applyFill="1" applyBorder="1" applyAlignment="1">
      <alignment horizontal="center" vertical="center" wrapText="1"/>
    </xf>
    <xf numFmtId="165" fontId="13" fillId="14" borderId="1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165" fontId="16" fillId="8" borderId="1" xfId="0" applyNumberFormat="1" applyFont="1" applyFill="1" applyBorder="1" applyAlignment="1">
      <alignment horizontal="center" vertical="center" wrapText="1"/>
    </xf>
    <xf numFmtId="165" fontId="16" fillId="7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left" vertical="center" wrapText="1"/>
    </xf>
    <xf numFmtId="165" fontId="2" fillId="5" borderId="3" xfId="0" applyNumberFormat="1" applyFont="1" applyFill="1" applyBorder="1" applyAlignment="1">
      <alignment vertical="center" wrapText="1"/>
    </xf>
    <xf numFmtId="165" fontId="2" fillId="0" borderId="3" xfId="0" applyNumberFormat="1" applyFont="1" applyBorder="1" applyAlignment="1">
      <alignment vertical="center" wrapText="1"/>
    </xf>
    <xf numFmtId="165" fontId="2" fillId="5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165" fontId="16" fillId="0" borderId="1" xfId="0" applyNumberFormat="1" applyFont="1" applyBorder="1" applyAlignment="1">
      <alignment horizontal="right" vertical="center" wrapText="1"/>
    </xf>
    <xf numFmtId="165" fontId="13" fillId="0" borderId="3" xfId="0" applyNumberFormat="1" applyFont="1" applyBorder="1" applyAlignment="1">
      <alignment vertical="center" wrapText="1"/>
    </xf>
    <xf numFmtId="165" fontId="4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left" indent="2"/>
    </xf>
    <xf numFmtId="4" fontId="8" fillId="15" borderId="0" xfId="0" applyNumberFormat="1" applyFont="1" applyFill="1" applyAlignment="1">
      <alignment horizontal="left" wrapText="1" indent="5"/>
    </xf>
    <xf numFmtId="3" fontId="13" fillId="10" borderId="3" xfId="0" applyNumberFormat="1" applyFont="1" applyFill="1" applyBorder="1" applyAlignment="1">
      <alignment vertical="center" wrapText="1"/>
    </xf>
    <xf numFmtId="0" fontId="20" fillId="5" borderId="2" xfId="0" applyFont="1" applyFill="1" applyBorder="1" applyAlignment="1">
      <alignment horizontal="left" vertical="center" wrapText="1"/>
    </xf>
    <xf numFmtId="0" fontId="20" fillId="5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5" borderId="3" xfId="0" applyFont="1" applyFill="1" applyBorder="1" applyAlignment="1">
      <alignment horizontal="left" vertical="center" wrapText="1"/>
    </xf>
    <xf numFmtId="3" fontId="20" fillId="5" borderId="1" xfId="0" applyNumberFormat="1" applyFont="1" applyFill="1" applyBorder="1" applyAlignment="1">
      <alignment vertical="center" wrapText="1"/>
    </xf>
    <xf numFmtId="3" fontId="20" fillId="0" borderId="1" xfId="0" applyNumberFormat="1" applyFont="1" applyBorder="1" applyAlignment="1">
      <alignment vertical="center" wrapText="1"/>
    </xf>
    <xf numFmtId="3" fontId="20" fillId="5" borderId="3" xfId="0" applyNumberFormat="1" applyFont="1" applyFill="1" applyBorder="1" applyAlignment="1">
      <alignment vertical="center" wrapText="1"/>
    </xf>
    <xf numFmtId="3" fontId="20" fillId="0" borderId="3" xfId="0" applyNumberFormat="1" applyFont="1" applyBorder="1" applyAlignment="1">
      <alignment vertical="center" wrapText="1"/>
    </xf>
    <xf numFmtId="3" fontId="21" fillId="5" borderId="3" xfId="0" applyNumberFormat="1" applyFont="1" applyFill="1" applyBorder="1" applyAlignment="1">
      <alignment vertical="center" wrapText="1"/>
    </xf>
    <xf numFmtId="3" fontId="21" fillId="0" borderId="1" xfId="0" applyNumberFormat="1" applyFont="1" applyBorder="1" applyAlignment="1">
      <alignment vertical="center" wrapText="1"/>
    </xf>
    <xf numFmtId="3" fontId="21" fillId="0" borderId="3" xfId="0" applyNumberFormat="1" applyFont="1" applyBorder="1" applyAlignment="1">
      <alignment vertical="center" wrapText="1"/>
    </xf>
    <xf numFmtId="166" fontId="21" fillId="5" borderId="1" xfId="0" applyNumberFormat="1" applyFont="1" applyFill="1" applyBorder="1" applyAlignment="1">
      <alignment vertical="center" wrapText="1"/>
    </xf>
    <xf numFmtId="165" fontId="21" fillId="5" borderId="1" xfId="0" applyNumberFormat="1" applyFont="1" applyFill="1" applyBorder="1" applyAlignment="1">
      <alignment horizontal="center" vertical="center" wrapText="1"/>
    </xf>
    <xf numFmtId="165" fontId="21" fillId="0" borderId="1" xfId="0" applyNumberFormat="1" applyFont="1" applyBorder="1" applyAlignment="1">
      <alignment horizontal="center" vertical="center" wrapText="1"/>
    </xf>
    <xf numFmtId="4" fontId="8" fillId="8" borderId="1" xfId="0" applyNumberFormat="1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left" indent="3"/>
    </xf>
    <xf numFmtId="4" fontId="6" fillId="0" borderId="0" xfId="0" applyNumberFormat="1" applyFont="1" applyAlignment="1">
      <alignment horizontal="left" indent="4"/>
    </xf>
    <xf numFmtId="0" fontId="18" fillId="2" borderId="1" xfId="0" applyFont="1" applyFill="1" applyBorder="1" applyAlignment="1">
      <alignment horizontal="left" vertical="center" wrapText="1"/>
    </xf>
    <xf numFmtId="4" fontId="15" fillId="10" borderId="1" xfId="0" applyNumberFormat="1" applyFont="1" applyFill="1" applyBorder="1" applyAlignment="1">
      <alignment vertical="center" wrapText="1"/>
    </xf>
    <xf numFmtId="3" fontId="2" fillId="8" borderId="18" xfId="0" applyNumberFormat="1" applyFont="1" applyFill="1" applyBorder="1" applyAlignment="1">
      <alignment horizontal="center" vertical="center" wrapText="1"/>
    </xf>
    <xf numFmtId="4" fontId="18" fillId="2" borderId="15" xfId="0" applyNumberFormat="1" applyFont="1" applyFill="1" applyBorder="1" applyAlignment="1">
      <alignment vertical="center" wrapText="1"/>
    </xf>
    <xf numFmtId="4" fontId="18" fillId="2" borderId="1" xfId="0" applyNumberFormat="1" applyFont="1" applyFill="1" applyBorder="1" applyAlignment="1">
      <alignment vertical="center" wrapText="1"/>
    </xf>
    <xf numFmtId="4" fontId="18" fillId="6" borderId="15" xfId="0" applyNumberFormat="1" applyFont="1" applyFill="1" applyBorder="1" applyAlignment="1">
      <alignment vertical="center"/>
    </xf>
    <xf numFmtId="4" fontId="22" fillId="14" borderId="15" xfId="0" applyNumberFormat="1" applyFont="1" applyFill="1" applyBorder="1" applyAlignment="1">
      <alignment vertical="center" wrapText="1"/>
    </xf>
    <xf numFmtId="4" fontId="18" fillId="14" borderId="15" xfId="0" applyNumberFormat="1" applyFont="1" applyFill="1" applyBorder="1" applyAlignment="1">
      <alignment vertical="center" wrapText="1"/>
    </xf>
    <xf numFmtId="4" fontId="18" fillId="14" borderId="15" xfId="1" applyNumberFormat="1" applyFont="1" applyFill="1" applyBorder="1" applyAlignment="1">
      <alignment vertical="center" wrapText="1"/>
    </xf>
    <xf numFmtId="4" fontId="23" fillId="0" borderId="1" xfId="0" applyNumberFormat="1" applyFont="1" applyBorder="1" applyAlignment="1">
      <alignment vertical="center" wrapText="1"/>
    </xf>
    <xf numFmtId="4" fontId="18" fillId="0" borderId="1" xfId="0" applyNumberFormat="1" applyFont="1" applyBorder="1" applyAlignment="1">
      <alignment vertical="center" wrapText="1"/>
    </xf>
    <xf numFmtId="4" fontId="18" fillId="5" borderId="1" xfId="0" applyNumberFormat="1" applyFont="1" applyFill="1" applyBorder="1" applyAlignment="1">
      <alignment vertical="center" wrapText="1"/>
    </xf>
    <xf numFmtId="4" fontId="18" fillId="14" borderId="1" xfId="0" applyNumberFormat="1" applyFont="1" applyFill="1" applyBorder="1" applyAlignment="1">
      <alignment vertical="center" wrapText="1"/>
    </xf>
    <xf numFmtId="4" fontId="18" fillId="14" borderId="1" xfId="1" applyNumberFormat="1" applyFont="1" applyFill="1" applyBorder="1" applyAlignment="1">
      <alignment vertical="center" wrapText="1"/>
    </xf>
    <xf numFmtId="4" fontId="23" fillId="4" borderId="1" xfId="0" applyNumberFormat="1" applyFont="1" applyFill="1" applyBorder="1" applyAlignment="1">
      <alignment vertical="center" wrapText="1"/>
    </xf>
    <xf numFmtId="4" fontId="22" fillId="14" borderId="1" xfId="0" applyNumberFormat="1" applyFont="1" applyFill="1" applyBorder="1" applyAlignment="1">
      <alignment vertical="center" wrapText="1"/>
    </xf>
    <xf numFmtId="4" fontId="18" fillId="9" borderId="15" xfId="0" applyNumberFormat="1" applyFont="1" applyFill="1" applyBorder="1" applyAlignment="1">
      <alignment vertical="center" wrapText="1"/>
    </xf>
    <xf numFmtId="4" fontId="18" fillId="6" borderId="15" xfId="0" applyNumberFormat="1" applyFont="1" applyFill="1" applyBorder="1" applyAlignment="1">
      <alignment vertical="center" wrapText="1"/>
    </xf>
    <xf numFmtId="4" fontId="18" fillId="5" borderId="1" xfId="1" applyNumberFormat="1" applyFont="1" applyFill="1" applyBorder="1" applyAlignment="1">
      <alignment vertical="center" wrapText="1"/>
    </xf>
    <xf numFmtId="4" fontId="18" fillId="14" borderId="13" xfId="0" applyNumberFormat="1" applyFont="1" applyFill="1" applyBorder="1" applyAlignment="1">
      <alignment vertical="center" wrapText="1"/>
    </xf>
    <xf numFmtId="4" fontId="18" fillId="5" borderId="15" xfId="0" applyNumberFormat="1" applyFont="1" applyFill="1" applyBorder="1" applyAlignment="1">
      <alignment vertical="center" wrapText="1"/>
    </xf>
    <xf numFmtId="3" fontId="18" fillId="2" borderId="15" xfId="0" applyNumberFormat="1" applyFont="1" applyFill="1" applyBorder="1" applyAlignment="1">
      <alignment vertical="center" wrapText="1"/>
    </xf>
    <xf numFmtId="3" fontId="18" fillId="8" borderId="15" xfId="0" applyNumberFormat="1" applyFont="1" applyFill="1" applyBorder="1" applyAlignment="1">
      <alignment vertical="center" wrapText="1"/>
    </xf>
    <xf numFmtId="3" fontId="22" fillId="14" borderId="15" xfId="0" applyNumberFormat="1" applyFont="1" applyFill="1" applyBorder="1" applyAlignment="1">
      <alignment vertical="center" wrapText="1"/>
    </xf>
    <xf numFmtId="3" fontId="18" fillId="14" borderId="15" xfId="0" applyNumberFormat="1" applyFont="1" applyFill="1" applyBorder="1" applyAlignment="1">
      <alignment vertical="center" wrapText="1"/>
    </xf>
    <xf numFmtId="3" fontId="18" fillId="0" borderId="1" xfId="0" applyNumberFormat="1" applyFont="1" applyBorder="1" applyAlignment="1">
      <alignment vertical="center" wrapText="1"/>
    </xf>
    <xf numFmtId="3" fontId="22" fillId="14" borderId="1" xfId="0" applyNumberFormat="1" applyFont="1" applyFill="1" applyBorder="1" applyAlignment="1">
      <alignment vertical="center" wrapText="1"/>
    </xf>
    <xf numFmtId="3" fontId="18" fillId="14" borderId="1" xfId="0" applyNumberFormat="1" applyFont="1" applyFill="1" applyBorder="1" applyAlignment="1">
      <alignment vertical="center" wrapText="1"/>
    </xf>
    <xf numFmtId="3" fontId="18" fillId="7" borderId="1" xfId="0" applyNumberFormat="1" applyFont="1" applyFill="1" applyBorder="1" applyAlignment="1">
      <alignment vertical="center" wrapText="1"/>
    </xf>
    <xf numFmtId="3" fontId="18" fillId="5" borderId="3" xfId="0" applyNumberFormat="1" applyFont="1" applyFill="1" applyBorder="1" applyAlignment="1">
      <alignment vertical="center" wrapText="1"/>
    </xf>
    <xf numFmtId="3" fontId="18" fillId="0" borderId="3" xfId="0" applyNumberFormat="1" applyFont="1" applyBorder="1" applyAlignment="1">
      <alignment vertical="center" wrapText="1"/>
    </xf>
    <xf numFmtId="3" fontId="18" fillId="5" borderId="1" xfId="0" applyNumberFormat="1" applyFont="1" applyFill="1" applyBorder="1" applyAlignment="1">
      <alignment vertical="center" wrapText="1"/>
    </xf>
    <xf numFmtId="3" fontId="13" fillId="14" borderId="1" xfId="0" applyNumberFormat="1" applyFont="1" applyFill="1" applyBorder="1" applyAlignment="1">
      <alignment vertical="center" wrapText="1"/>
    </xf>
    <xf numFmtId="166" fontId="13" fillId="14" borderId="1" xfId="0" applyNumberFormat="1" applyFont="1" applyFill="1" applyBorder="1" applyAlignment="1">
      <alignment vertical="center" wrapText="1"/>
    </xf>
    <xf numFmtId="166" fontId="18" fillId="14" borderId="1" xfId="0" applyNumberFormat="1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166" fontId="13" fillId="0" borderId="1" xfId="0" applyNumberFormat="1" applyFont="1" applyBorder="1" applyAlignment="1">
      <alignment vertical="center" wrapText="1"/>
    </xf>
    <xf numFmtId="0" fontId="2" fillId="18" borderId="2" xfId="0" applyFont="1" applyFill="1" applyBorder="1" applyAlignment="1">
      <alignment horizontal="left" vertical="center" wrapText="1"/>
    </xf>
    <xf numFmtId="0" fontId="2" fillId="18" borderId="1" xfId="0" applyFont="1" applyFill="1" applyBorder="1" applyAlignment="1">
      <alignment horizontal="left" vertical="center" wrapText="1"/>
    </xf>
    <xf numFmtId="3" fontId="2" fillId="18" borderId="1" xfId="0" applyNumberFormat="1" applyFont="1" applyFill="1" applyBorder="1" applyAlignment="1">
      <alignment vertical="center" wrapText="1"/>
    </xf>
    <xf numFmtId="4" fontId="2" fillId="18" borderId="1" xfId="0" applyNumberFormat="1" applyFont="1" applyFill="1" applyBorder="1" applyAlignment="1">
      <alignment vertical="center" wrapText="1"/>
    </xf>
    <xf numFmtId="4" fontId="2" fillId="18" borderId="15" xfId="0" applyNumberFormat="1" applyFont="1" applyFill="1" applyBorder="1" applyAlignment="1">
      <alignment vertical="center" wrapText="1"/>
    </xf>
    <xf numFmtId="165" fontId="16" fillId="18" borderId="1" xfId="0" applyNumberFormat="1" applyFont="1" applyFill="1" applyBorder="1" applyAlignment="1">
      <alignment horizontal="center" vertical="center" wrapText="1"/>
    </xf>
    <xf numFmtId="4" fontId="18" fillId="18" borderId="15" xfId="0" applyNumberFormat="1" applyFont="1" applyFill="1" applyBorder="1" applyAlignment="1">
      <alignment vertical="center" wrapText="1"/>
    </xf>
    <xf numFmtId="0" fontId="2" fillId="18" borderId="3" xfId="0" applyFont="1" applyFill="1" applyBorder="1" applyAlignment="1">
      <alignment horizontal="left" vertical="center" wrapText="1"/>
    </xf>
    <xf numFmtId="0" fontId="6" fillId="0" borderId="17" xfId="0" applyFont="1" applyBorder="1" applyAlignment="1">
      <alignment wrapText="1"/>
    </xf>
    <xf numFmtId="4" fontId="6" fillId="0" borderId="0" xfId="0" applyNumberFormat="1" applyFont="1" applyAlignment="1">
      <alignment horizontal="left" wrapText="1" indent="4"/>
    </xf>
    <xf numFmtId="4" fontId="2" fillId="5" borderId="3" xfId="0" applyNumberFormat="1" applyFont="1" applyFill="1" applyBorder="1" applyAlignment="1">
      <alignment vertical="center" wrapText="1"/>
    </xf>
    <xf numFmtId="4" fontId="18" fillId="5" borderId="3" xfId="0" applyNumberFormat="1" applyFont="1" applyFill="1" applyBorder="1" applyAlignment="1">
      <alignment vertical="center" wrapText="1"/>
    </xf>
    <xf numFmtId="4" fontId="13" fillId="0" borderId="3" xfId="0" applyNumberFormat="1" applyFont="1" applyBorder="1" applyAlignment="1">
      <alignment vertical="center" wrapText="1"/>
    </xf>
    <xf numFmtId="4" fontId="18" fillId="0" borderId="3" xfId="0" applyNumberFormat="1" applyFont="1" applyBorder="1" applyAlignment="1">
      <alignment vertical="center" wrapText="1"/>
    </xf>
    <xf numFmtId="4" fontId="21" fillId="0" borderId="1" xfId="0" applyNumberFormat="1" applyFont="1" applyBorder="1" applyAlignment="1">
      <alignment vertical="center" wrapText="1"/>
    </xf>
    <xf numFmtId="4" fontId="20" fillId="0" borderId="1" xfId="0" applyNumberFormat="1" applyFont="1" applyBorder="1" applyAlignment="1">
      <alignment vertical="center" wrapText="1"/>
    </xf>
    <xf numFmtId="0" fontId="2" fillId="0" borderId="24" xfId="0" applyFont="1" applyBorder="1" applyAlignment="1">
      <alignment horizontal="left" vertical="center" wrapText="1"/>
    </xf>
    <xf numFmtId="4" fontId="18" fillId="0" borderId="1" xfId="0" applyNumberFormat="1" applyFont="1" applyBorder="1" applyAlignment="1">
      <alignment horizontal="centerContinuous" vertical="center" wrapText="1"/>
    </xf>
    <xf numFmtId="4" fontId="6" fillId="0" borderId="0" xfId="0" applyNumberFormat="1" applyFont="1" applyAlignment="1">
      <alignment horizontal="left" indent="5"/>
    </xf>
    <xf numFmtId="4" fontId="4" fillId="0" borderId="0" xfId="0" applyNumberFormat="1" applyFont="1" applyAlignment="1">
      <alignment horizontal="right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24" fillId="19" borderId="25" xfId="0" applyFont="1" applyFill="1" applyBorder="1"/>
    <xf numFmtId="10" fontId="0" fillId="0" borderId="0" xfId="0" applyNumberFormat="1"/>
    <xf numFmtId="0" fontId="0" fillId="0" borderId="0" xfId="0" applyAlignment="1">
      <alignment horizontal="left" indent="1"/>
    </xf>
    <xf numFmtId="0" fontId="24" fillId="0" borderId="25" xfId="0" applyFont="1" applyBorder="1" applyAlignment="1">
      <alignment horizontal="left"/>
    </xf>
    <xf numFmtId="167" fontId="0" fillId="0" borderId="0" xfId="0" applyNumberFormat="1"/>
    <xf numFmtId="167" fontId="24" fillId="0" borderId="25" xfId="0" applyNumberFormat="1" applyFont="1" applyBorder="1"/>
    <xf numFmtId="4" fontId="24" fillId="0" borderId="25" xfId="0" applyNumberFormat="1" applyFont="1" applyBorder="1"/>
    <xf numFmtId="168" fontId="0" fillId="0" borderId="0" xfId="0" applyNumberFormat="1"/>
    <xf numFmtId="0" fontId="0" fillId="20" borderId="0" xfId="0" applyFill="1" applyAlignment="1">
      <alignment horizontal="left" indent="1"/>
    </xf>
    <xf numFmtId="4" fontId="0" fillId="20" borderId="0" xfId="0" applyNumberFormat="1" applyFill="1"/>
    <xf numFmtId="168" fontId="0" fillId="20" borderId="0" xfId="0" applyNumberFormat="1" applyFill="1"/>
    <xf numFmtId="4" fontId="6" fillId="7" borderId="0" xfId="0" applyNumberFormat="1" applyFont="1" applyFill="1" applyAlignment="1">
      <alignment horizontal="left" indent="1"/>
    </xf>
    <xf numFmtId="4" fontId="6" fillId="7" borderId="0" xfId="0" applyNumberFormat="1" applyFont="1" applyFill="1"/>
    <xf numFmtId="4" fontId="6" fillId="21" borderId="0" xfId="0" applyNumberFormat="1" applyFont="1" applyFill="1" applyAlignment="1">
      <alignment horizontal="left" indent="2"/>
    </xf>
    <xf numFmtId="4" fontId="6" fillId="21" borderId="0" xfId="0" applyNumberFormat="1" applyFont="1" applyFill="1"/>
    <xf numFmtId="0" fontId="7" fillId="22" borderId="1" xfId="0" quotePrefix="1" applyFont="1" applyFill="1" applyBorder="1" applyAlignment="1">
      <alignment vertical="center" wrapText="1"/>
    </xf>
    <xf numFmtId="4" fontId="11" fillId="23" borderId="1" xfId="0" applyNumberFormat="1" applyFont="1" applyFill="1" applyBorder="1" applyAlignment="1">
      <alignment horizontal="center" vertical="center"/>
    </xf>
    <xf numFmtId="4" fontId="11" fillId="23" borderId="1" xfId="0" applyNumberFormat="1" applyFont="1" applyFill="1" applyBorder="1" applyAlignment="1">
      <alignment horizontal="center" vertical="center" wrapText="1"/>
    </xf>
    <xf numFmtId="49" fontId="11" fillId="23" borderId="1" xfId="0" applyNumberFormat="1" applyFont="1" applyFill="1" applyBorder="1" applyAlignment="1">
      <alignment horizontal="center" vertical="center"/>
    </xf>
    <xf numFmtId="0" fontId="7" fillId="23" borderId="1" xfId="0" quotePrefix="1" applyFont="1" applyFill="1" applyBorder="1" applyAlignment="1">
      <alignment vertical="center" wrapText="1"/>
    </xf>
    <xf numFmtId="4" fontId="6" fillId="2" borderId="0" xfId="0" applyNumberFormat="1" applyFont="1" applyFill="1" applyAlignment="1">
      <alignment horizontal="left" indent="1"/>
    </xf>
    <xf numFmtId="4" fontId="6" fillId="2" borderId="0" xfId="0" applyNumberFormat="1" applyFont="1" applyFill="1" applyAlignment="1">
      <alignment horizontal="left" indent="2"/>
    </xf>
    <xf numFmtId="0" fontId="11" fillId="13" borderId="0" xfId="0" applyFont="1" applyFill="1" applyAlignment="1">
      <alignment horizontal="center" vertical="center" wrapText="1"/>
    </xf>
    <xf numFmtId="0" fontId="6" fillId="8" borderId="0" xfId="0" applyFont="1" applyFill="1" applyAlignment="1">
      <alignment horizontal="left" wrapText="1"/>
    </xf>
    <xf numFmtId="4" fontId="25" fillId="25" borderId="0" xfId="0" applyNumberFormat="1" applyFont="1" applyFill="1" applyAlignment="1">
      <alignment horizontal="left"/>
    </xf>
    <xf numFmtId="4" fontId="25" fillId="25" borderId="0" xfId="0" applyNumberFormat="1" applyFont="1" applyFill="1"/>
    <xf numFmtId="4" fontId="25" fillId="25" borderId="0" xfId="0" applyNumberFormat="1" applyFont="1" applyFill="1" applyAlignment="1">
      <alignment horizontal="left" indent="1"/>
    </xf>
    <xf numFmtId="4" fontId="25" fillId="25" borderId="0" xfId="0" applyNumberFormat="1" applyFont="1" applyFill="1" applyAlignment="1">
      <alignment horizontal="left" indent="2"/>
    </xf>
    <xf numFmtId="4" fontId="8" fillId="21" borderId="0" xfId="0" applyNumberFormat="1" applyFont="1" applyFill="1" applyAlignment="1">
      <alignment horizontal="left" indent="3"/>
    </xf>
    <xf numFmtId="4" fontId="8" fillId="21" borderId="0" xfId="0" applyNumberFormat="1" applyFont="1" applyFill="1"/>
    <xf numFmtId="4" fontId="6" fillId="3" borderId="0" xfId="0" applyNumberFormat="1" applyFont="1" applyFill="1" applyAlignment="1">
      <alignment horizontal="left" wrapText="1" indent="1"/>
    </xf>
    <xf numFmtId="4" fontId="6" fillId="3" borderId="0" xfId="0" applyNumberFormat="1" applyFont="1" applyFill="1"/>
    <xf numFmtId="4" fontId="6" fillId="24" borderId="0" xfId="0" applyNumberFormat="1" applyFont="1" applyFill="1" applyAlignment="1">
      <alignment horizontal="left" wrapText="1" indent="3"/>
    </xf>
    <xf numFmtId="4" fontId="6" fillId="24" borderId="0" xfId="0" applyNumberFormat="1" applyFont="1" applyFill="1"/>
    <xf numFmtId="4" fontId="8" fillId="21" borderId="0" xfId="0" applyNumberFormat="1" applyFont="1" applyFill="1" applyAlignment="1">
      <alignment horizontal="left" wrapText="1" indent="2"/>
    </xf>
    <xf numFmtId="4" fontId="6" fillId="0" borderId="0" xfId="0" applyNumberFormat="1" applyFont="1" applyAlignment="1">
      <alignment horizontal="left" wrapText="1" indent="3"/>
    </xf>
    <xf numFmtId="4" fontId="6" fillId="0" borderId="0" xfId="0" applyNumberFormat="1" applyFont="1" applyAlignment="1">
      <alignment horizontal="center" vertical="center"/>
    </xf>
    <xf numFmtId="0" fontId="8" fillId="15" borderId="0" xfId="0" applyFont="1" applyFill="1" applyAlignment="1">
      <alignment horizontal="left" wrapText="1" indent="5"/>
    </xf>
    <xf numFmtId="0" fontId="8" fillId="9" borderId="0" xfId="0" applyFont="1" applyFill="1" applyAlignment="1">
      <alignment horizontal="left" wrapText="1" indent="4"/>
    </xf>
    <xf numFmtId="4" fontId="25" fillId="22" borderId="0" xfId="0" applyNumberFormat="1" applyFont="1" applyFill="1" applyAlignment="1">
      <alignment horizontal="left"/>
    </xf>
    <xf numFmtId="4" fontId="25" fillId="22" borderId="0" xfId="0" applyNumberFormat="1" applyFont="1" applyFill="1"/>
    <xf numFmtId="0" fontId="26" fillId="2" borderId="12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4" fontId="6" fillId="26" borderId="0" xfId="0" applyNumberFormat="1" applyFont="1" applyFill="1" applyAlignment="1">
      <alignment horizontal="left" indent="2"/>
    </xf>
    <xf numFmtId="4" fontId="25" fillId="27" borderId="0" xfId="0" applyNumberFormat="1" applyFont="1" applyFill="1" applyAlignment="1">
      <alignment horizontal="left"/>
    </xf>
    <xf numFmtId="4" fontId="25" fillId="27" borderId="0" xfId="0" applyNumberFormat="1" applyFont="1" applyFill="1"/>
    <xf numFmtId="4" fontId="8" fillId="2" borderId="0" xfId="0" applyNumberFormat="1" applyFont="1" applyFill="1" applyAlignment="1">
      <alignment horizontal="left" indent="2"/>
    </xf>
    <xf numFmtId="4" fontId="8" fillId="2" borderId="0" xfId="0" applyNumberFormat="1" applyFont="1" applyFill="1" applyAlignment="1">
      <alignment horizontal="left" wrapText="1" indent="2"/>
    </xf>
    <xf numFmtId="0" fontId="8" fillId="24" borderId="20" xfId="0" applyFont="1" applyFill="1" applyBorder="1" applyAlignment="1">
      <alignment horizontal="left" wrapText="1" indent="1"/>
    </xf>
    <xf numFmtId="4" fontId="8" fillId="24" borderId="20" xfId="0" applyNumberFormat="1" applyFont="1" applyFill="1" applyBorder="1" applyAlignment="1">
      <alignment wrapText="1"/>
    </xf>
    <xf numFmtId="4" fontId="8" fillId="24" borderId="0" xfId="0" applyNumberFormat="1" applyFont="1" applyFill="1" applyAlignment="1">
      <alignment wrapText="1"/>
    </xf>
    <xf numFmtId="165" fontId="8" fillId="24" borderId="0" xfId="0" applyNumberFormat="1" applyFont="1" applyFill="1" applyAlignment="1">
      <alignment wrapText="1"/>
    </xf>
    <xf numFmtId="165" fontId="8" fillId="24" borderId="17" xfId="0" applyNumberFormat="1" applyFont="1" applyFill="1" applyBorder="1" applyAlignment="1">
      <alignment wrapText="1"/>
    </xf>
    <xf numFmtId="4" fontId="25" fillId="27" borderId="20" xfId="0" applyNumberFormat="1" applyFont="1" applyFill="1" applyBorder="1" applyAlignment="1">
      <alignment wrapText="1"/>
    </xf>
    <xf numFmtId="4" fontId="25" fillId="27" borderId="0" xfId="0" applyNumberFormat="1" applyFont="1" applyFill="1" applyAlignment="1">
      <alignment wrapText="1"/>
    </xf>
    <xf numFmtId="4" fontId="25" fillId="27" borderId="17" xfId="0" applyNumberFormat="1" applyFont="1" applyFill="1" applyBorder="1" applyAlignment="1">
      <alignment wrapText="1"/>
    </xf>
    <xf numFmtId="4" fontId="25" fillId="27" borderId="20" xfId="0" applyNumberFormat="1" applyFont="1" applyFill="1" applyBorder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6" fillId="0" borderId="8" xfId="0" pivotButton="1" applyFont="1" applyBorder="1" applyAlignment="1">
      <alignment horizontal="left" vertical="center" wrapText="1"/>
    </xf>
    <xf numFmtId="4" fontId="6" fillId="0" borderId="17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4" fontId="6" fillId="0" borderId="14" xfId="0" applyNumberFormat="1" applyFont="1" applyBorder="1" applyAlignment="1">
      <alignment vertical="center" wrapText="1"/>
    </xf>
    <xf numFmtId="4" fontId="6" fillId="0" borderId="19" xfId="0" applyNumberFormat="1" applyFont="1" applyBorder="1" applyAlignment="1">
      <alignment vertical="center" wrapText="1"/>
    </xf>
    <xf numFmtId="4" fontId="6" fillId="0" borderId="7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4" fontId="6" fillId="0" borderId="15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vertical="center" wrapText="1"/>
    </xf>
    <xf numFmtId="4" fontId="6" fillId="0" borderId="2" xfId="0" applyNumberFormat="1" applyFont="1" applyBorder="1" applyAlignment="1">
      <alignment vertical="center" wrapText="1"/>
    </xf>
    <xf numFmtId="4" fontId="8" fillId="2" borderId="20" xfId="0" applyNumberFormat="1" applyFont="1" applyFill="1" applyBorder="1" applyAlignment="1">
      <alignment vertical="center" wrapText="1"/>
    </xf>
    <xf numFmtId="4" fontId="8" fillId="2" borderId="0" xfId="0" applyNumberFormat="1" applyFont="1" applyFill="1" applyAlignment="1">
      <alignment vertical="center" wrapText="1"/>
    </xf>
    <xf numFmtId="4" fontId="8" fillId="2" borderId="17" xfId="0" applyNumberFormat="1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4" fontId="6" fillId="0" borderId="4" xfId="0" applyNumberFormat="1" applyFont="1" applyBorder="1" applyAlignment="1">
      <alignment vertical="center" wrapText="1"/>
    </xf>
    <xf numFmtId="4" fontId="6" fillId="0" borderId="6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165" fontId="6" fillId="0" borderId="0" xfId="0" applyNumberFormat="1" applyFont="1" applyAlignment="1">
      <alignment vertical="center" wrapText="1"/>
    </xf>
    <xf numFmtId="4" fontId="11" fillId="23" borderId="1" xfId="0" applyNumberFormat="1" applyFont="1" applyFill="1" applyBorder="1" applyAlignment="1">
      <alignment vertical="center" wrapText="1"/>
    </xf>
    <xf numFmtId="4" fontId="10" fillId="0" borderId="0" xfId="0" applyNumberFormat="1" applyFont="1" applyAlignment="1">
      <alignment vertical="center" wrapText="1"/>
    </xf>
    <xf numFmtId="0" fontId="6" fillId="0" borderId="3" xfId="0" pivotButton="1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 wrapText="1"/>
    </xf>
    <xf numFmtId="4" fontId="9" fillId="0" borderId="0" xfId="0" applyNumberFormat="1" applyFont="1" applyAlignment="1">
      <alignment horizontal="right" vertical="center" wrapText="1"/>
    </xf>
    <xf numFmtId="4" fontId="11" fillId="22" borderId="1" xfId="0" applyNumberFormat="1" applyFont="1" applyFill="1" applyBorder="1" applyAlignment="1">
      <alignment vertical="center" wrapText="1"/>
    </xf>
    <xf numFmtId="0" fontId="18" fillId="0" borderId="0" xfId="0" quotePrefix="1" applyFont="1" applyAlignment="1">
      <alignment horizontal="left" vertical="center" wrapText="1"/>
    </xf>
  </cellXfs>
  <cellStyles count="2">
    <cellStyle name="Normalno" xfId="0" builtinId="0"/>
    <cellStyle name="Zarez" xfId="1" builtinId="3"/>
  </cellStyles>
  <dxfs count="1025"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/>
    </dxf>
    <dxf>
      <alignment horizontal="center"/>
    </dxf>
    <dxf>
      <alignment wrapText="1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69" formatCode="#,##0.00\ _k_n"/>
    </dxf>
    <dxf>
      <alignment vertical="center"/>
    </dxf>
    <dxf>
      <alignment horizontal="center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horizontal="center"/>
    </dxf>
    <dxf>
      <alignment vertical="center"/>
    </dxf>
    <dxf>
      <font>
        <sz val="9"/>
      </font>
    </dxf>
    <dxf>
      <font>
        <sz val="9"/>
      </font>
    </dxf>
    <dxf>
      <font>
        <b/>
      </font>
      <fill>
        <patternFill patternType="solid">
          <fgColor indexed="64"/>
          <bgColor theme="7" tint="0.59999389629810485"/>
        </patternFill>
      </fill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4" formatCode="#,##0.00"/>
    </dxf>
    <dxf>
      <fill>
        <patternFill patternType="solid">
          <bgColor theme="8" tint="0.39997558519241921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alignment vertical="center"/>
    </dxf>
    <dxf>
      <alignment horizontal="center"/>
    </dxf>
    <dxf>
      <numFmt numFmtId="4" formatCode="#,##0.00"/>
    </dxf>
    <dxf>
      <numFmt numFmtId="4" formatCode="#,##0.00"/>
    </dxf>
    <dxf>
      <numFmt numFmtId="169" formatCode="#,##0.00\ _k_n"/>
    </dxf>
    <dxf>
      <font>
        <sz val="9"/>
      </font>
    </dxf>
    <dxf>
      <font>
        <sz val="9"/>
      </font>
    </dxf>
    <dxf>
      <font>
        <sz val="9"/>
      </font>
    </dxf>
    <dxf>
      <alignment wrapText="1"/>
    </dxf>
    <dxf>
      <alignment wrapText="1"/>
    </dxf>
    <dxf>
      <alignment wrapText="1"/>
    </dxf>
    <dxf>
      <alignment wrapText="1"/>
    </dxf>
    <dxf>
      <numFmt numFmtId="4" formatCode="#,##0.00"/>
    </dxf>
    <dxf>
      <numFmt numFmtId="4" formatCode="#,##0.00"/>
    </dxf>
    <dxf>
      <numFmt numFmtId="4" formatCode="#,##0.00"/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 patternType="solid">
          <fgColor indexed="64"/>
          <bgColor theme="9" tint="0.39997558519241921"/>
        </patternFill>
      </fill>
      <alignment wrapText="1"/>
    </dxf>
    <dxf>
      <font>
        <i val="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numFmt numFmtId="0" formatCode="General"/>
      <fill>
        <patternFill patternType="solid">
          <fgColor indexed="64"/>
          <bgColor theme="9" tint="0.39997558519241921"/>
        </patternFill>
      </fill>
      <alignment wrapText="1"/>
    </dxf>
    <dxf>
      <numFmt numFmtId="0" formatCode="General"/>
      <fill>
        <patternFill patternType="solid">
          <fgColor indexed="64"/>
          <bgColor theme="9" tint="0.39997558519241921"/>
        </patternFill>
      </fill>
      <alignment wrapText="1"/>
    </dxf>
    <dxf>
      <numFmt numFmtId="0" formatCode="General"/>
      <fill>
        <patternFill patternType="solid">
          <fgColor indexed="64"/>
          <bgColor theme="9" tint="0.39997558519241921"/>
        </patternFill>
      </fill>
      <alignment wrapText="1"/>
    </dxf>
    <dxf>
      <numFmt numFmtId="0" formatCode="General"/>
      <fill>
        <patternFill patternType="solid">
          <fgColor indexed="64"/>
          <bgColor theme="9" tint="0.39997558519241921"/>
        </patternFill>
      </fill>
      <alignment wrapText="1"/>
    </dxf>
    <dxf>
      <numFmt numFmtId="0" formatCode="General"/>
      <fill>
        <patternFill patternType="solid">
          <fgColor indexed="64"/>
          <bgColor theme="9" tint="0.39997558519241921"/>
        </patternFill>
      </fill>
      <alignment wrapText="1"/>
    </dxf>
    <dxf>
      <numFmt numFmtId="0" formatCode="General"/>
      <fill>
        <patternFill patternType="solid">
          <fgColor indexed="64"/>
          <bgColor theme="9" tint="0.39997558519241921"/>
        </patternFill>
      </fill>
      <alignment wrapText="1"/>
    </dxf>
    <dxf>
      <numFmt numFmtId="0" formatCode="General"/>
      <fill>
        <patternFill patternType="solid">
          <fgColor indexed="64"/>
          <bgColor theme="9" tint="0.39997558519241921"/>
        </patternFill>
      </fill>
      <alignment wrapText="1"/>
    </dxf>
    <dxf>
      <numFmt numFmtId="0" formatCode="General"/>
      <fill>
        <patternFill patternType="solid">
          <fgColor indexed="64"/>
          <bgColor theme="9" tint="0.39997558519241921"/>
        </patternFill>
      </fill>
      <alignment wrapText="1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color theme="0"/>
      </font>
      <fill>
        <patternFill patternType="solid">
          <fgColor indexed="64"/>
          <bgColor theme="4" tint="-0.249977111117893"/>
        </patternFill>
      </fill>
      <alignment wrapText="1"/>
    </dxf>
    <dxf>
      <font>
        <color theme="0"/>
      </font>
      <fill>
        <patternFill patternType="solid">
          <fgColor indexed="64"/>
          <bgColor theme="4" tint="-0.249977111117893"/>
        </patternFill>
      </fill>
      <alignment wrapText="1"/>
    </dxf>
    <dxf>
      <font>
        <color theme="0"/>
      </font>
      <fill>
        <patternFill patternType="solid">
          <fgColor indexed="64"/>
          <bgColor theme="4" tint="-0.249977111117893"/>
        </patternFill>
      </fill>
      <alignment wrapText="1"/>
    </dxf>
    <dxf>
      <font>
        <color theme="0"/>
      </font>
      <fill>
        <patternFill patternType="solid">
          <fgColor indexed="64"/>
          <bgColor theme="4" tint="-0.249977111117893"/>
        </patternFill>
      </fill>
      <alignment wrapText="1"/>
    </dxf>
    <dxf>
      <font>
        <color theme="0"/>
      </font>
      <fill>
        <patternFill patternType="solid">
          <fgColor indexed="64"/>
          <bgColor theme="4" tint="-0.249977111117893"/>
        </patternFill>
      </fill>
      <alignment wrapText="1"/>
    </dxf>
    <dxf>
      <font>
        <b/>
        <color theme="0"/>
      </font>
      <numFmt numFmtId="0" formatCode="General"/>
      <fill>
        <patternFill patternType="solid">
          <fgColor theme="8"/>
          <bgColor theme="8"/>
        </patternFill>
      </fill>
    </dxf>
    <dxf>
      <numFmt numFmtId="4" formatCode="#,##0.00"/>
      <fill>
        <patternFill patternType="none">
          <fgColor indexed="64"/>
          <bgColor indexed="65"/>
        </patternFill>
      </fill>
    </dxf>
    <dxf>
      <numFmt numFmtId="4" formatCode="#,##0.00"/>
      <fill>
        <patternFill patternType="none">
          <fgColor indexed="64"/>
          <bgColor indexed="65"/>
        </patternFill>
      </fill>
    </dxf>
    <dxf>
      <numFmt numFmtId="4" formatCode="#,##0.00"/>
      <fill>
        <patternFill patternType="none">
          <fgColor indexed="64"/>
          <bgColor indexed="65"/>
        </patternFill>
      </fill>
    </dxf>
    <dxf>
      <numFmt numFmtId="4" formatCode="#,##0.00"/>
      <fill>
        <patternFill patternType="none">
          <fgColor indexed="64"/>
          <bgColor indexed="65"/>
        </patternFill>
      </fill>
    </dxf>
    <dxf>
      <numFmt numFmtId="4" formatCode="#,##0.00"/>
      <fill>
        <patternFill patternType="none">
          <fgColor indexed="64"/>
          <bgColor indexed="65"/>
        </patternFill>
      </fill>
    </dxf>
    <dxf>
      <font>
        <b/>
        <color theme="0"/>
      </font>
      <numFmt numFmtId="0" formatCode="General"/>
      <fill>
        <patternFill patternType="solid">
          <fgColor theme="8"/>
          <bgColor theme="8"/>
        </patternFill>
      </fill>
    </dxf>
    <dxf>
      <font>
        <b/>
        <color theme="0"/>
      </font>
      <numFmt numFmtId="0" formatCode="General"/>
      <fill>
        <patternFill patternType="solid">
          <fgColor theme="8"/>
          <bgColor theme="8"/>
        </patternFill>
      </fill>
    </dxf>
    <dxf>
      <font>
        <b/>
        <color theme="0"/>
      </font>
      <numFmt numFmtId="0" formatCode="General"/>
      <fill>
        <patternFill patternType="solid">
          <fgColor theme="8"/>
          <bgColor theme="8"/>
        </patternFill>
      </fill>
    </dxf>
    <dxf>
      <font>
        <b/>
        <color theme="0"/>
      </font>
      <numFmt numFmtId="0" formatCode="General"/>
      <fill>
        <patternFill patternType="solid">
          <fgColor theme="8"/>
          <bgColor theme="8"/>
        </patternFill>
      </fill>
    </dxf>
    <dxf>
      <font>
        <b/>
        <color theme="0"/>
      </font>
      <numFmt numFmtId="0" formatCode="General"/>
      <fill>
        <patternFill patternType="solid">
          <fgColor theme="8"/>
          <bgColor theme="8"/>
        </patternFill>
      </fill>
    </dxf>
    <dxf>
      <alignment vertical="center"/>
    </dxf>
    <dxf>
      <alignment horizontal="center"/>
    </dxf>
    <dxf>
      <alignment horizontal="center" vertical="center" wrapText="1"/>
    </dxf>
    <dxf>
      <alignment vertical="center"/>
    </dxf>
    <dxf>
      <alignment horizontal="center"/>
    </dxf>
    <dxf>
      <alignment wrapText="1"/>
    </dxf>
    <dxf>
      <numFmt numFmtId="4" formatCode="#,##0.00"/>
    </dxf>
    <dxf>
      <numFmt numFmtId="4" formatCode="#,##0.00"/>
    </dxf>
    <dxf>
      <numFmt numFmtId="169" formatCode="#,##0.00\ _k_n"/>
    </dxf>
    <dxf>
      <font>
        <sz val="9"/>
      </font>
    </dxf>
    <dxf>
      <font>
        <sz val="9"/>
      </font>
    </dxf>
    <dxf>
      <font>
        <sz val="9"/>
      </font>
    </dxf>
    <dxf>
      <alignment horizontal="general" indent="0"/>
    </dxf>
    <dxf>
      <numFmt numFmtId="4" formatCode="#,##0.00"/>
    </dxf>
    <dxf>
      <alignment horizontal="right" indent="5"/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solid">
          <fgColor indexed="64"/>
          <bgColor theme="7" tint="0.59999389629810485"/>
        </patternFill>
      </fill>
      <alignment wrapText="1" indent="5"/>
    </dxf>
    <dxf>
      <fill>
        <patternFill patternType="solid">
          <fgColor indexed="64"/>
          <bgColor theme="7" tint="0.59999389629810485"/>
        </patternFill>
      </fill>
      <alignment wrapText="1" indent="5"/>
    </dxf>
    <dxf>
      <alignment horizontal="general" indent="0"/>
    </dxf>
    <dxf>
      <font>
        <color theme="1"/>
      </font>
    </dxf>
    <dxf>
      <font>
        <color theme="1"/>
      </font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ont>
        <b/>
      </font>
    </dxf>
    <dxf>
      <font>
        <b/>
      </font>
    </dxf>
    <dxf>
      <font>
        <color theme="0"/>
      </font>
      <numFmt numFmtId="0" formatCode="General"/>
      <fill>
        <patternFill patternType="solid">
          <fgColor indexed="64"/>
          <bgColor theme="4" tint="-0.249977111117893"/>
        </patternFill>
      </fill>
      <alignment wrapText="1"/>
    </dxf>
    <dxf>
      <numFmt numFmtId="0" formatCode="General"/>
      <fill>
        <patternFill patternType="solid">
          <fgColor indexed="64"/>
          <bgColor theme="7" tint="0.59999389629810485"/>
        </patternFill>
      </fill>
      <alignment wrapText="1" indent="5"/>
    </dxf>
    <dxf>
      <numFmt numFmtId="0" formatCode="General"/>
      <fill>
        <patternFill patternType="solid">
          <fgColor indexed="64"/>
          <bgColor theme="7" tint="0.59999389629810485"/>
        </patternFill>
      </fill>
      <alignment wrapText="1" indent="5"/>
    </dxf>
    <dxf>
      <numFmt numFmtId="3" formatCode="#,##0"/>
      <fill>
        <patternFill patternType="solid">
          <fgColor indexed="64"/>
          <bgColor theme="7" tint="0.59999389629810485"/>
        </patternFill>
      </fill>
      <alignment wrapText="1"/>
    </dxf>
    <dxf>
      <font>
        <b/>
        <color theme="0"/>
      </font>
      <numFmt numFmtId="0" formatCode="General"/>
      <fill>
        <patternFill patternType="solid">
          <fgColor theme="8"/>
          <bgColor theme="8"/>
        </patternFill>
      </fill>
    </dxf>
    <dxf>
      <font>
        <b/>
        <color theme="0"/>
      </font>
      <numFmt numFmtId="0" formatCode="General"/>
      <fill>
        <patternFill patternType="solid">
          <fgColor theme="8"/>
          <bgColor theme="8"/>
        </patternFill>
      </fill>
      <alignment horizontal="center" vertical="center" wrapText="1"/>
    </dxf>
    <dxf>
      <alignment vertical="center"/>
    </dxf>
    <dxf>
      <alignment horizontal="center"/>
    </dxf>
    <dxf>
      <alignment horizontal="center" vertical="center" wrapText="1"/>
    </dxf>
    <dxf>
      <alignment vertical="center"/>
    </dxf>
    <dxf>
      <alignment horizontal="center"/>
    </dxf>
    <dxf>
      <alignment wrapText="1"/>
    </dxf>
    <dxf>
      <numFmt numFmtId="4" formatCode="#,##0.00"/>
    </dxf>
    <dxf>
      <numFmt numFmtId="4" formatCode="#,##0.00"/>
    </dxf>
    <dxf>
      <numFmt numFmtId="169" formatCode="#,##0.00\ _k_n"/>
    </dxf>
    <dxf>
      <font>
        <sz val="9"/>
      </font>
    </dxf>
    <dxf>
      <font>
        <sz val="9"/>
      </font>
    </dxf>
    <dxf>
      <font>
        <sz val="9"/>
      </font>
    </dxf>
    <dxf>
      <numFmt numFmtId="0" formatCode="General"/>
    </dxf>
    <dxf>
      <numFmt numFmtId="0" formatCode="General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6" formatCode="#.##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6" formatCode="#.##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6" formatCode="#.##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6" formatCode="#.##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5" formatCode="#,##0.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5" formatCode="#,##0.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6" formatCode="#.##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6" formatCode="#.##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6" formatCode="#.##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" formatCode="#,##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9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6" formatCode="#.##0"/>
      <alignment horizontal="general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5" tint="0.59999389629810485"/>
        </patternFill>
      </fill>
    </dxf>
    <dxf>
      <font>
        <color theme="0"/>
      </font>
    </dxf>
    <dxf>
      <fill>
        <patternFill patternType="solid">
          <bgColor theme="4" tint="-0.499984740745262"/>
        </patternFill>
      </fill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horizontal="center"/>
    </dxf>
    <dxf>
      <numFmt numFmtId="4" formatCode="#,##0.00"/>
    </dxf>
    <dxf>
      <numFmt numFmtId="4" formatCode="#,##0.00"/>
    </dxf>
    <dxf>
      <numFmt numFmtId="169" formatCode="#,##0.00\ _k_n"/>
    </dxf>
    <dxf>
      <font>
        <sz val="9"/>
      </font>
    </dxf>
    <dxf>
      <font>
        <sz val="9"/>
      </font>
    </dxf>
    <dxf>
      <font>
        <sz val="9"/>
      </font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6" tint="0.79998168889431442"/>
        </patternFill>
      </fill>
    </dxf>
    <dxf>
      <numFmt numFmtId="4" formatCode="#,##0.00"/>
    </dxf>
    <dxf>
      <font>
        <color theme="1"/>
      </font>
    </dxf>
    <dxf>
      <font>
        <color theme="1"/>
      </font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ont>
        <color theme="0"/>
      </font>
      <numFmt numFmtId="0" formatCode="General"/>
      <fill>
        <patternFill patternType="solid">
          <fgColor indexed="64"/>
          <bgColor theme="4" tint="-0.249977111117893"/>
        </patternFill>
      </fill>
      <alignment wrapText="1"/>
    </dxf>
    <dxf>
      <font>
        <b/>
        <color theme="0"/>
      </font>
      <numFmt numFmtId="0" formatCode="General"/>
      <fill>
        <patternFill patternType="solid">
          <fgColor theme="8"/>
          <bgColor theme="8"/>
        </patternFill>
      </fill>
      <alignment horizontal="center" vertical="center" wrapText="1"/>
    </dxf>
    <dxf>
      <alignment vertical="center"/>
    </dxf>
    <dxf>
      <alignment horizontal="center"/>
    </dxf>
    <dxf>
      <numFmt numFmtId="4" formatCode="#,##0.00"/>
    </dxf>
    <dxf>
      <numFmt numFmtId="4" formatCode="#,##0.00"/>
    </dxf>
    <dxf>
      <numFmt numFmtId="169" formatCode="#,##0.00\ _k_n"/>
    </dxf>
    <dxf>
      <font>
        <sz val="9"/>
      </font>
    </dxf>
    <dxf>
      <font>
        <sz val="9"/>
      </font>
    </dxf>
    <dxf>
      <font>
        <sz val="9"/>
      </font>
    </dxf>
    <dxf>
      <fill>
        <patternFill>
          <bgColor theme="4" tint="0.59999389629810485"/>
        </patternFill>
      </fill>
    </dxf>
    <dxf>
      <fill>
        <patternFill patternType="solid">
          <bgColor theme="4" tint="0.79998168889431442"/>
        </patternFill>
      </fill>
    </dxf>
    <dxf>
      <font>
        <b/>
      </font>
    </dxf>
    <dxf>
      <font>
        <b/>
      </font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alignment vertical="center"/>
    </dxf>
    <dxf>
      <alignment horizontal="center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left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color theme="0"/>
      </font>
      <numFmt numFmtId="4" formatCode="#,##0.00"/>
      <fill>
        <patternFill patternType="solid">
          <fgColor indexed="64"/>
          <bgColor theme="3" tint="-0.249977111117893"/>
        </patternFill>
      </fill>
    </dxf>
    <dxf>
      <font>
        <color theme="0"/>
      </font>
      <numFmt numFmtId="4" formatCode="#,##0.00"/>
      <fill>
        <patternFill patternType="solid">
          <fgColor indexed="64"/>
          <bgColor theme="3" tint="-0.249977111117893"/>
        </patternFill>
      </fill>
    </dxf>
    <dxf>
      <numFmt numFmtId="4" formatCode="#,##0.00"/>
      <fill>
        <patternFill patternType="none">
          <fgColor indexed="64"/>
          <bgColor indexed="65"/>
        </patternFill>
      </fill>
    </dxf>
    <dxf>
      <font>
        <b/>
      </font>
    </dxf>
    <dxf>
      <font>
        <b/>
      </font>
    </dxf>
    <dxf>
      <fill>
        <patternFill>
          <bgColor theme="8" tint="0.39997558519241921"/>
        </patternFill>
      </fill>
    </dxf>
    <dxf>
      <alignment vertical="center"/>
    </dxf>
    <dxf>
      <alignment horizontal="center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left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color theme="0"/>
      </font>
    </dxf>
    <dxf>
      <fill>
        <patternFill patternType="solid">
          <bgColor theme="3" tint="-0.249977111117893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numFmt numFmtId="4" formatCode="#,##0.00"/>
    </dxf>
    <dxf>
      <alignment vertical="center"/>
    </dxf>
    <dxf>
      <alignment horizontal="center"/>
    </dxf>
    <dxf>
      <numFmt numFmtId="4" formatCode="#,##0.00"/>
    </dxf>
    <dxf>
      <numFmt numFmtId="4" formatCode="#,##0.00"/>
    </dxf>
    <dxf>
      <numFmt numFmtId="169" formatCode="#,##0.00\ _k_n"/>
    </dxf>
    <dxf>
      <font>
        <sz val="9"/>
      </font>
    </dxf>
    <dxf>
      <font>
        <sz val="9"/>
      </font>
    </dxf>
    <dxf>
      <font>
        <sz val="9"/>
      </font>
    </dxf>
    <dxf>
      <fill>
        <patternFill>
          <bgColor theme="3" tint="-0.249977111117893"/>
        </patternFill>
      </fill>
    </dxf>
    <dxf>
      <font>
        <color theme="1"/>
      </font>
    </dxf>
    <dxf>
      <font>
        <color theme="0"/>
      </font>
    </dxf>
    <dxf>
      <fill>
        <patternFill patternType="solid">
          <bgColor theme="3"/>
        </patternFill>
      </fill>
    </dxf>
    <dxf>
      <font>
        <color theme="0"/>
      </font>
      <fill>
        <patternFill>
          <fgColor rgb="FF002060"/>
        </patternFill>
      </fill>
    </dxf>
    <dxf>
      <numFmt numFmtId="4" formatCode="#,##0.00"/>
    </dxf>
    <dxf>
      <numFmt numFmtId="4" formatCode="#,##0.00"/>
    </dxf>
    <dxf>
      <fill>
        <patternFill patternType="solid">
          <bgColor theme="6" tint="0.79998168889431442"/>
        </patternFill>
      </fill>
    </dxf>
    <dxf>
      <fill>
        <patternFill>
          <bgColor theme="6" tint="0.59999389629810485"/>
        </patternFill>
      </fill>
    </dxf>
    <dxf>
      <fill>
        <patternFill patternType="solid">
          <bgColor theme="6" tint="0.59999389629810485"/>
        </patternFill>
      </fill>
    </dxf>
    <dxf>
      <alignment vertical="center"/>
    </dxf>
    <dxf>
      <alignment horizontal="center"/>
    </dxf>
    <dxf>
      <alignment wrapText="1"/>
    </dxf>
    <dxf>
      <numFmt numFmtId="4" formatCode="#,##0.00"/>
    </dxf>
    <dxf>
      <numFmt numFmtId="4" formatCode="#,##0.00"/>
    </dxf>
    <dxf>
      <numFmt numFmtId="4" formatCode="#,##0.00"/>
    </dxf>
    <dxf>
      <numFmt numFmtId="169" formatCode="#,##0.00\ _k_n"/>
    </dxf>
    <dxf>
      <alignment vertical="center"/>
    </dxf>
    <dxf>
      <alignment horizontal="center"/>
    </dxf>
    <dxf>
      <font>
        <sz val="9"/>
      </font>
    </dxf>
    <dxf>
      <font>
        <sz val="9"/>
      </font>
    </dxf>
    <dxf>
      <font>
        <sz val="9"/>
      </font>
    </dxf>
    <dxf>
      <alignment horizontal="center"/>
    </dxf>
    <dxf>
      <alignment vertical="center"/>
    </dxf>
    <dxf>
      <font>
        <sz val="9"/>
      </font>
    </dxf>
    <dxf>
      <font>
        <sz val="9"/>
      </font>
    </dxf>
    <dxf>
      <fill>
        <patternFill>
          <bgColor theme="3" tint="-0.249977111117893"/>
        </patternFill>
      </fill>
    </dxf>
    <dxf>
      <fill>
        <patternFill>
          <bgColor theme="6" tint="0.59999389629810485"/>
        </patternFill>
      </fill>
    </dxf>
    <dxf>
      <font>
        <color theme="0"/>
      </font>
    </dxf>
    <dxf>
      <fill>
        <patternFill>
          <bgColor theme="3"/>
        </patternFill>
      </fill>
    </dxf>
    <dxf>
      <numFmt numFmtId="4" formatCode="#,##0.00"/>
    </dxf>
    <dxf>
      <numFmt numFmtId="4" formatCode="#,##0.00"/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59999389629810485"/>
        </patternFill>
      </fill>
    </dxf>
    <dxf>
      <fill>
        <patternFill patternType="solid">
          <fgColor indexed="64"/>
          <bgColor theme="6" tint="0.59999389629810485"/>
        </patternFill>
      </fill>
    </dxf>
    <dxf>
      <font>
        <color theme="0"/>
      </font>
      <fill>
        <patternFill patternType="solid">
          <fgColor indexed="64"/>
          <bgColor rgb="FF002060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169" formatCode="#,##0.00\ _k_n"/>
    </dxf>
    <dxf>
      <font>
        <sz val="9"/>
      </font>
    </dxf>
    <dxf>
      <font>
        <sz val="9"/>
      </font>
    </dxf>
    <dxf>
      <font>
        <sz val="9"/>
      </font>
    </dxf>
    <dxf>
      <fill>
        <patternFill>
          <bgColor theme="4" tint="0.79998168889431442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ont>
        <color theme="0"/>
      </font>
    </dxf>
    <dxf>
      <fill>
        <patternFill>
          <bgColor theme="3"/>
        </patternFill>
      </fill>
    </dxf>
    <dxf>
      <numFmt numFmtId="4" formatCode="#,##0.00"/>
    </dxf>
    <dxf>
      <numFmt numFmtId="4" formatCode="#,##0.00"/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39997558519241921"/>
        </patternFill>
      </fill>
    </dxf>
    <dxf>
      <font>
        <color theme="0"/>
      </font>
      <fill>
        <patternFill patternType="solid">
          <fgColor indexed="64"/>
          <bgColor rgb="FF00206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59999389629810485"/>
        </patternFill>
      </fill>
    </dxf>
    <dxf>
      <font>
        <b/>
      </font>
      <fill>
        <patternFill patternType="solid">
          <fgColor indexed="64"/>
          <bgColor theme="8" tint="0.59999389629810485"/>
        </patternFill>
      </fill>
    </dxf>
    <dxf>
      <font>
        <b/>
      </font>
      <fill>
        <patternFill patternType="solid">
          <fgColor indexed="64"/>
          <bgColor theme="8" tint="0.59999389629810485"/>
        </patternFill>
      </fill>
    </dxf>
    <dxf>
      <font>
        <b/>
      </font>
      <fill>
        <patternFill patternType="solid">
          <fgColor indexed="64"/>
          <bgColor theme="8" tint="0.59999389629810485"/>
        </patternFill>
      </fill>
    </dxf>
    <dxf>
      <font>
        <b/>
      </font>
      <fill>
        <patternFill patternType="solid">
          <fgColor indexed="64"/>
          <bgColor theme="8" tint="0.59999389629810485"/>
        </patternFill>
      </fill>
    </dxf>
    <dxf>
      <font>
        <b/>
      </font>
      <fill>
        <patternFill patternType="solid">
          <fgColor indexed="64"/>
          <bgColor theme="8" tint="0.59999389629810485"/>
        </patternFill>
      </fill>
    </dxf>
    <dxf>
      <fill>
        <patternFill patternType="solid">
          <fgColor indexed="64"/>
          <bgColor theme="3" tint="0.59999389629810485"/>
        </patternFill>
      </fill>
    </dxf>
    <dxf>
      <fill>
        <patternFill patternType="solid">
          <fgColor indexed="64"/>
          <bgColor theme="3" tint="0.59999389629810485"/>
        </patternFill>
      </fill>
    </dxf>
    <dxf>
      <alignment wrapText="1"/>
    </dxf>
    <dxf>
      <alignment wrapText="1"/>
    </dxf>
    <dxf>
      <alignment wrapText="1"/>
    </dxf>
    <dxf>
      <alignment vertical="center"/>
    </dxf>
    <dxf>
      <alignment horizontal="center"/>
    </dxf>
    <dxf>
      <numFmt numFmtId="4" formatCode="#,##0.00"/>
    </dxf>
    <dxf>
      <numFmt numFmtId="4" formatCode="#,##0.00"/>
    </dxf>
    <dxf>
      <numFmt numFmtId="169" formatCode="#,##0.00\ _k_n"/>
    </dxf>
    <dxf>
      <font>
        <sz val="9"/>
      </font>
    </dxf>
    <dxf>
      <font>
        <sz val="9"/>
      </font>
    </dxf>
    <dxf>
      <font>
        <sz val="9"/>
      </font>
    </dxf>
    <dxf>
      <fill>
        <patternFill>
          <bgColor theme="4" tint="0.79998168889431442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39997558519241921"/>
        </patternFill>
      </fill>
    </dxf>
    <dxf>
      <font>
        <color theme="0"/>
      </font>
    </dxf>
    <dxf>
      <fill>
        <patternFill patternType="solid">
          <bgColor theme="3"/>
        </patternFill>
      </fill>
    </dxf>
    <dxf>
      <numFmt numFmtId="4" formatCode="#,##0.00"/>
    </dxf>
    <dxf>
      <numFmt numFmtId="4" formatCode="#,##0.00"/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39997558519241921"/>
        </patternFill>
      </fill>
    </dxf>
    <dxf>
      <alignment horizontal="center" vertical="center" wrapText="1"/>
    </dxf>
    <dxf>
      <alignment vertical="center"/>
    </dxf>
    <dxf>
      <alignment vertical="center"/>
    </dxf>
    <dxf>
      <alignment horizontal="center"/>
    </dxf>
    <dxf>
      <alignment horizontal="center"/>
    </dxf>
    <dxf>
      <alignment wrapText="1"/>
    </dxf>
    <dxf>
      <alignment wrapText="1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indexed="64"/>
        </patternFill>
      </fill>
    </dxf>
    <dxf>
      <fill>
        <patternFill>
          <bgColor indexed="64"/>
        </patternFill>
      </fill>
    </dxf>
    <dxf>
      <fill>
        <patternFill>
          <bgColor theme="8" tint="0.79998168889431442"/>
        </patternFill>
      </fill>
    </dxf>
    <dxf>
      <fill>
        <patternFill>
          <bgColor theme="3" tint="0.59999389629810485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ont>
        <color theme="1"/>
      </font>
    </dxf>
    <dxf>
      <font>
        <color theme="1"/>
      </font>
    </dxf>
    <dxf>
      <font>
        <b val="0"/>
      </font>
    </dxf>
    <dxf>
      <font>
        <b val="0"/>
      </font>
    </dxf>
    <dxf>
      <font>
        <b/>
      </font>
    </dxf>
    <dxf>
      <font>
        <b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alignment wrapText="1"/>
    </dxf>
    <dxf>
      <alignment wrapText="1"/>
    </dxf>
    <dxf>
      <alignment vertical="center"/>
    </dxf>
    <dxf>
      <alignment horizontal="center"/>
    </dxf>
    <dxf>
      <alignment wrapText="1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69" formatCode="#,##0.00\ _k_n"/>
    </dxf>
    <dxf>
      <alignment vertical="center"/>
    </dxf>
    <dxf>
      <alignment horizontal="center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horizontal="center"/>
    </dxf>
    <dxf>
      <alignment vertical="center"/>
    </dxf>
    <dxf>
      <font>
        <sz val="9"/>
      </font>
    </dxf>
    <dxf>
      <font>
        <sz val="9"/>
      </font>
    </dxf>
    <dxf>
      <numFmt numFmtId="4" formatCode="#,##0.00"/>
    </dxf>
    <dxf>
      <numFmt numFmtId="4" formatCode="#,##0.0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10"/>
      </font>
    </dxf>
    <dxf>
      <alignment wrapText="1"/>
    </dxf>
    <dxf>
      <alignment wrapText="1"/>
    </dxf>
    <dxf>
      <alignment wrapText="1"/>
    </dxf>
    <dxf>
      <alignment wrapText="1"/>
    </dxf>
    <dxf>
      <numFmt numFmtId="4" formatCode="#,##0.0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70" formatCode="_-* #,##0.00\ [$€-1]_-;\-* #,##0.00\ [$€-1]_-;_-* &quot;-&quot;??\ [$€-1]_-;_-@_-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/>
      </font>
    </dxf>
    <dxf>
      <fill>
        <patternFill patternType="solid">
          <bgColor theme="4" tint="0.79998168889431442"/>
        </patternFill>
      </fill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font>
        <b/>
        <sz val="9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vertical="center"/>
    </dxf>
    <dxf>
      <alignment wrapText="1"/>
    </dxf>
    <dxf>
      <numFmt numFmtId="4" formatCode="#,##0.00"/>
    </dxf>
    <dxf>
      <numFmt numFmtId="4" formatCode="#,##0.0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alignment wrapText="1"/>
    </dxf>
    <dxf>
      <alignment wrapText="1"/>
    </dxf>
    <dxf>
      <numFmt numFmtId="4" formatCode="#,##0.0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70" formatCode="_-* #,##0.00\ [$€-1]_-;\-* #,##0.00\ [$€-1]_-;_-* &quot;-&quot;??\ [$€-1]_-;_-@_-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/>
      </font>
    </dxf>
    <dxf>
      <fill>
        <patternFill patternType="solid">
          <bgColor theme="4" tint="0.79998168889431442"/>
        </patternFill>
      </fill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font>
        <b/>
        <sz val="9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vertical="center"/>
    </dxf>
    <dxf>
      <alignment wrapText="1"/>
    </dxf>
    <dxf>
      <numFmt numFmtId="4" formatCode="#,##0.00"/>
    </dxf>
    <dxf>
      <numFmt numFmtId="4" formatCode="#,##0.00"/>
    </dxf>
    <dxf>
      <font>
        <b/>
      </font>
      <fill>
        <patternFill patternType="solid">
          <fgColor indexed="64"/>
          <bgColor theme="4" tint="0.79998168889431442"/>
        </patternFill>
      </fill>
    </dxf>
    <dxf>
      <font>
        <b/>
      </font>
      <fill>
        <patternFill patternType="solid">
          <fgColor indexed="64"/>
          <bgColor theme="4" tint="0.79998168889431442"/>
        </patternFill>
      </fill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left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4" formatCode="#,##0.00"/>
    </dxf>
    <dxf>
      <numFmt numFmtId="4" formatCode="#,##0.00"/>
    </dxf>
    <dxf>
      <font>
        <sz val="9"/>
      </font>
    </dxf>
    <dxf>
      <font>
        <sz val="9"/>
      </font>
    </dxf>
    <dxf>
      <font>
        <sz val="9"/>
      </font>
    </dxf>
    <dxf>
      <font>
        <sz val="10"/>
      </font>
    </dxf>
    <dxf>
      <alignment wrapText="1"/>
    </dxf>
    <dxf>
      <alignment wrapText="1"/>
    </dxf>
    <dxf>
      <alignment wrapText="1"/>
    </dxf>
    <dxf>
      <numFmt numFmtId="4" formatCode="#,##0.00"/>
    </dxf>
    <dxf>
      <font>
        <sz val="9"/>
      </font>
    </dxf>
    <dxf>
      <font>
        <sz val="9"/>
      </font>
    </dxf>
    <dxf>
      <font>
        <sz val="9"/>
      </font>
    </dxf>
    <dxf>
      <numFmt numFmtId="170" formatCode="_-* #,##0.00\ [$€-1]_-;\-* #,##0.00\ [$€-1]_-;_-* &quot;-&quot;??\ [$€-1]_-;_-@_-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/>
      </font>
    </dxf>
    <dxf>
      <fill>
        <patternFill patternType="solid">
          <bgColor theme="4" tint="0.79998168889431442"/>
        </patternFill>
      </fill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font>
        <b/>
        <sz val="9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vertical="center"/>
    </dxf>
    <dxf>
      <alignment wrapText="1"/>
    </dxf>
    <dxf>
      <numFmt numFmtId="4" formatCode="#,##0.00"/>
    </dxf>
    <dxf>
      <numFmt numFmtId="4" formatCode="#,##0.0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4" formatCode="#,##0.00"/>
    </dxf>
    <dxf>
      <alignment vertical="center"/>
    </dxf>
    <dxf>
      <alignment horizontal="center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70" formatCode="_-* #,##0.00\ [$€-1]_-;\-* #,##0.00\ [$€-1]_-;_-* &quot;-&quot;??\ [$€-1]_-;_-@_-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/>
      </font>
      <fill>
        <patternFill patternType="solid">
          <fgColor indexed="64"/>
          <bgColor theme="4" tint="0.7999816888943144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z val="9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vertical="center"/>
    </dxf>
    <dxf>
      <alignment wrapText="1"/>
    </dxf>
    <dxf>
      <numFmt numFmtId="4" formatCode="#,##0.00"/>
    </dxf>
    <dxf>
      <numFmt numFmtId="4" formatCode="#,##0.0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10"/>
      </font>
    </dxf>
    <dxf>
      <alignment wrapText="1"/>
    </dxf>
    <dxf>
      <alignment wrapText="1"/>
    </dxf>
    <dxf>
      <alignment wrapText="1"/>
    </dxf>
    <dxf>
      <alignment wrapText="1"/>
    </dxf>
    <dxf>
      <numFmt numFmtId="4" formatCode="#,##0.0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70" formatCode="_-* #,##0.00\ [$€-1]_-;\-* #,##0.00\ [$€-1]_-;_-* &quot;-&quot;??\ [$€-1]_-;_-@_-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/>
      </font>
    </dxf>
    <dxf>
      <fill>
        <patternFill patternType="solid">
          <bgColor theme="4" tint="0.79998168889431442"/>
        </patternFill>
      </fill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font>
        <b/>
        <sz val="9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vertical="center"/>
    </dxf>
    <dxf>
      <alignment wrapText="1"/>
    </dxf>
  </dxfs>
  <tableStyles count="1" defaultTableStyle="TableStyleMedium2" defaultPivotStyle="PivotStyleLight16">
    <tableStyle name="Invisible" pivot="0" table="0" count="0"/>
  </tableStyles>
  <colors>
    <mruColors>
      <color rgb="FFFF5050"/>
      <color rgb="FFFFFF99"/>
      <color rgb="FFFF7C80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customXml" Target="../customXml/item71.xml"/><Relationship Id="rId21" Type="http://schemas.openxmlformats.org/officeDocument/2006/relationships/pivotCacheDefinition" Target="pivotCache/pivotCacheDefinition5.xml"/><Relationship Id="rId42" Type="http://schemas.openxmlformats.org/officeDocument/2006/relationships/styles" Target="styles.xml"/><Relationship Id="rId63" Type="http://schemas.openxmlformats.org/officeDocument/2006/relationships/customXml" Target="../customXml/item17.xml"/><Relationship Id="rId84" Type="http://schemas.openxmlformats.org/officeDocument/2006/relationships/customXml" Target="../customXml/item38.xml"/><Relationship Id="rId138" Type="http://schemas.openxmlformats.org/officeDocument/2006/relationships/customXml" Target="../customXml/item92.xml"/><Relationship Id="rId107" Type="http://schemas.openxmlformats.org/officeDocument/2006/relationships/customXml" Target="../customXml/item61.xml"/><Relationship Id="rId11" Type="http://schemas.openxmlformats.org/officeDocument/2006/relationships/worksheet" Target="worksheets/sheet11.xml"/><Relationship Id="rId32" Type="http://schemas.openxmlformats.org/officeDocument/2006/relationships/pivotCacheDefinition" Target="pivotCache/pivotCacheDefinition16.xml"/><Relationship Id="rId37" Type="http://schemas.openxmlformats.org/officeDocument/2006/relationships/pivotCacheDefinition" Target="pivotCache/pivotCacheDefinition21.xml"/><Relationship Id="rId53" Type="http://schemas.openxmlformats.org/officeDocument/2006/relationships/customXml" Target="../customXml/item7.xml"/><Relationship Id="rId58" Type="http://schemas.openxmlformats.org/officeDocument/2006/relationships/customXml" Target="../customXml/item12.xml"/><Relationship Id="rId74" Type="http://schemas.openxmlformats.org/officeDocument/2006/relationships/customXml" Target="../customXml/item28.xml"/><Relationship Id="rId79" Type="http://schemas.openxmlformats.org/officeDocument/2006/relationships/customXml" Target="../customXml/item33.xml"/><Relationship Id="rId102" Type="http://schemas.openxmlformats.org/officeDocument/2006/relationships/customXml" Target="../customXml/item56.xml"/><Relationship Id="rId123" Type="http://schemas.openxmlformats.org/officeDocument/2006/relationships/customXml" Target="../customXml/item77.xml"/><Relationship Id="rId128" Type="http://schemas.openxmlformats.org/officeDocument/2006/relationships/customXml" Target="../customXml/item82.xml"/><Relationship Id="rId5" Type="http://schemas.openxmlformats.org/officeDocument/2006/relationships/worksheet" Target="worksheets/sheet5.xml"/><Relationship Id="rId90" Type="http://schemas.openxmlformats.org/officeDocument/2006/relationships/customXml" Target="../customXml/item44.xml"/><Relationship Id="rId95" Type="http://schemas.openxmlformats.org/officeDocument/2006/relationships/customXml" Target="../customXml/item49.xml"/><Relationship Id="rId22" Type="http://schemas.openxmlformats.org/officeDocument/2006/relationships/pivotCacheDefinition" Target="pivotCache/pivotCacheDefinition6.xml"/><Relationship Id="rId27" Type="http://schemas.openxmlformats.org/officeDocument/2006/relationships/pivotCacheDefinition" Target="pivotCache/pivotCacheDefinition11.xml"/><Relationship Id="rId43" Type="http://schemas.openxmlformats.org/officeDocument/2006/relationships/sharedStrings" Target="sharedStrings.xml"/><Relationship Id="rId48" Type="http://schemas.openxmlformats.org/officeDocument/2006/relationships/customXml" Target="../customXml/item2.xml"/><Relationship Id="rId64" Type="http://schemas.openxmlformats.org/officeDocument/2006/relationships/customXml" Target="../customXml/item18.xml"/><Relationship Id="rId69" Type="http://schemas.openxmlformats.org/officeDocument/2006/relationships/customXml" Target="../customXml/item23.xml"/><Relationship Id="rId113" Type="http://schemas.openxmlformats.org/officeDocument/2006/relationships/customXml" Target="../customXml/item67.xml"/><Relationship Id="rId118" Type="http://schemas.openxmlformats.org/officeDocument/2006/relationships/customXml" Target="../customXml/item72.xml"/><Relationship Id="rId134" Type="http://schemas.openxmlformats.org/officeDocument/2006/relationships/customXml" Target="../customXml/item88.xml"/><Relationship Id="rId139" Type="http://schemas.openxmlformats.org/officeDocument/2006/relationships/customXml" Target="../customXml/item93.xml"/><Relationship Id="rId80" Type="http://schemas.openxmlformats.org/officeDocument/2006/relationships/customXml" Target="../customXml/item34.xml"/><Relationship Id="rId85" Type="http://schemas.openxmlformats.org/officeDocument/2006/relationships/customXml" Target="../customXml/item39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33" Type="http://schemas.openxmlformats.org/officeDocument/2006/relationships/pivotCacheDefinition" Target="pivotCache/pivotCacheDefinition17.xml"/><Relationship Id="rId38" Type="http://schemas.openxmlformats.org/officeDocument/2006/relationships/pivotCacheDefinition" Target="pivotCache/pivotCacheDefinition22.xml"/><Relationship Id="rId59" Type="http://schemas.openxmlformats.org/officeDocument/2006/relationships/customXml" Target="../customXml/item13.xml"/><Relationship Id="rId103" Type="http://schemas.openxmlformats.org/officeDocument/2006/relationships/customXml" Target="../customXml/item57.xml"/><Relationship Id="rId108" Type="http://schemas.openxmlformats.org/officeDocument/2006/relationships/customXml" Target="../customXml/item62.xml"/><Relationship Id="rId124" Type="http://schemas.openxmlformats.org/officeDocument/2006/relationships/customXml" Target="../customXml/item78.xml"/><Relationship Id="rId129" Type="http://schemas.openxmlformats.org/officeDocument/2006/relationships/customXml" Target="../customXml/item83.xml"/><Relationship Id="rId54" Type="http://schemas.openxmlformats.org/officeDocument/2006/relationships/customXml" Target="../customXml/item8.xml"/><Relationship Id="rId70" Type="http://schemas.openxmlformats.org/officeDocument/2006/relationships/customXml" Target="../customXml/item24.xml"/><Relationship Id="rId75" Type="http://schemas.openxmlformats.org/officeDocument/2006/relationships/customXml" Target="../customXml/item29.xml"/><Relationship Id="rId91" Type="http://schemas.openxmlformats.org/officeDocument/2006/relationships/customXml" Target="../customXml/item45.xml"/><Relationship Id="rId96" Type="http://schemas.openxmlformats.org/officeDocument/2006/relationships/customXml" Target="../customXml/item50.xml"/><Relationship Id="rId140" Type="http://schemas.openxmlformats.org/officeDocument/2006/relationships/customXml" Target="../customXml/item9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pivotCacheDefinition" Target="pivotCache/pivotCacheDefinition7.xml"/><Relationship Id="rId28" Type="http://schemas.openxmlformats.org/officeDocument/2006/relationships/pivotCacheDefinition" Target="pivotCache/pivotCacheDefinition12.xml"/><Relationship Id="rId49" Type="http://schemas.openxmlformats.org/officeDocument/2006/relationships/customXml" Target="../customXml/item3.xml"/><Relationship Id="rId114" Type="http://schemas.openxmlformats.org/officeDocument/2006/relationships/customXml" Target="../customXml/item68.xml"/><Relationship Id="rId119" Type="http://schemas.openxmlformats.org/officeDocument/2006/relationships/customXml" Target="../customXml/item73.xml"/><Relationship Id="rId44" Type="http://schemas.openxmlformats.org/officeDocument/2006/relationships/sheetMetadata" Target="metadata.xml"/><Relationship Id="rId60" Type="http://schemas.openxmlformats.org/officeDocument/2006/relationships/customXml" Target="../customXml/item14.xml"/><Relationship Id="rId65" Type="http://schemas.openxmlformats.org/officeDocument/2006/relationships/customXml" Target="../customXml/item19.xml"/><Relationship Id="rId81" Type="http://schemas.openxmlformats.org/officeDocument/2006/relationships/customXml" Target="../customXml/item35.xml"/><Relationship Id="rId86" Type="http://schemas.openxmlformats.org/officeDocument/2006/relationships/customXml" Target="../customXml/item40.xml"/><Relationship Id="rId130" Type="http://schemas.openxmlformats.org/officeDocument/2006/relationships/customXml" Target="../customXml/item84.xml"/><Relationship Id="rId135" Type="http://schemas.openxmlformats.org/officeDocument/2006/relationships/customXml" Target="../customXml/item89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2.xml"/><Relationship Id="rId39" Type="http://schemas.openxmlformats.org/officeDocument/2006/relationships/pivotCacheDefinition" Target="pivotCache/pivotCacheDefinition23.xml"/><Relationship Id="rId109" Type="http://schemas.openxmlformats.org/officeDocument/2006/relationships/customXml" Target="../customXml/item63.xml"/><Relationship Id="rId34" Type="http://schemas.openxmlformats.org/officeDocument/2006/relationships/pivotCacheDefinition" Target="pivotCache/pivotCacheDefinition18.xml"/><Relationship Id="rId50" Type="http://schemas.openxmlformats.org/officeDocument/2006/relationships/customXml" Target="../customXml/item4.xml"/><Relationship Id="rId55" Type="http://schemas.openxmlformats.org/officeDocument/2006/relationships/customXml" Target="../customXml/item9.xml"/><Relationship Id="rId76" Type="http://schemas.openxmlformats.org/officeDocument/2006/relationships/customXml" Target="../customXml/item30.xml"/><Relationship Id="rId97" Type="http://schemas.openxmlformats.org/officeDocument/2006/relationships/customXml" Target="../customXml/item51.xml"/><Relationship Id="rId104" Type="http://schemas.openxmlformats.org/officeDocument/2006/relationships/customXml" Target="../customXml/item58.xml"/><Relationship Id="rId120" Type="http://schemas.openxmlformats.org/officeDocument/2006/relationships/customXml" Target="../customXml/item74.xml"/><Relationship Id="rId125" Type="http://schemas.openxmlformats.org/officeDocument/2006/relationships/customXml" Target="../customXml/item79.xml"/><Relationship Id="rId141" Type="http://schemas.openxmlformats.org/officeDocument/2006/relationships/customXml" Target="../customXml/item95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25.xml"/><Relationship Id="rId92" Type="http://schemas.openxmlformats.org/officeDocument/2006/relationships/customXml" Target="../customXml/item46.xml"/><Relationship Id="rId2" Type="http://schemas.openxmlformats.org/officeDocument/2006/relationships/worksheet" Target="worksheets/sheet2.xml"/><Relationship Id="rId29" Type="http://schemas.openxmlformats.org/officeDocument/2006/relationships/pivotCacheDefinition" Target="pivotCache/pivotCacheDefinition13.xml"/><Relationship Id="rId24" Type="http://schemas.openxmlformats.org/officeDocument/2006/relationships/pivotCacheDefinition" Target="pivotCache/pivotCacheDefinition8.xml"/><Relationship Id="rId40" Type="http://schemas.openxmlformats.org/officeDocument/2006/relationships/theme" Target="theme/theme1.xml"/><Relationship Id="rId45" Type="http://schemas.openxmlformats.org/officeDocument/2006/relationships/powerPivotData" Target="model/item.data"/><Relationship Id="rId66" Type="http://schemas.openxmlformats.org/officeDocument/2006/relationships/customXml" Target="../customXml/item20.xml"/><Relationship Id="rId87" Type="http://schemas.openxmlformats.org/officeDocument/2006/relationships/customXml" Target="../customXml/item41.xml"/><Relationship Id="rId110" Type="http://schemas.openxmlformats.org/officeDocument/2006/relationships/customXml" Target="../customXml/item64.xml"/><Relationship Id="rId115" Type="http://schemas.openxmlformats.org/officeDocument/2006/relationships/customXml" Target="../customXml/item69.xml"/><Relationship Id="rId131" Type="http://schemas.openxmlformats.org/officeDocument/2006/relationships/customXml" Target="../customXml/item85.xml"/><Relationship Id="rId136" Type="http://schemas.openxmlformats.org/officeDocument/2006/relationships/customXml" Target="../customXml/item90.xml"/><Relationship Id="rId61" Type="http://schemas.openxmlformats.org/officeDocument/2006/relationships/customXml" Target="../customXml/item15.xml"/><Relationship Id="rId82" Type="http://schemas.openxmlformats.org/officeDocument/2006/relationships/customXml" Target="../customXml/item36.xml"/><Relationship Id="rId19" Type="http://schemas.openxmlformats.org/officeDocument/2006/relationships/pivotCacheDefinition" Target="pivotCache/pivotCacheDefinition3.xml"/><Relationship Id="rId14" Type="http://schemas.openxmlformats.org/officeDocument/2006/relationships/worksheet" Target="worksheets/sheet14.xml"/><Relationship Id="rId30" Type="http://schemas.openxmlformats.org/officeDocument/2006/relationships/pivotCacheDefinition" Target="pivotCache/pivotCacheDefinition14.xml"/><Relationship Id="rId35" Type="http://schemas.openxmlformats.org/officeDocument/2006/relationships/pivotCacheDefinition" Target="pivotCache/pivotCacheDefinition19.xml"/><Relationship Id="rId56" Type="http://schemas.openxmlformats.org/officeDocument/2006/relationships/customXml" Target="../customXml/item10.xml"/><Relationship Id="rId77" Type="http://schemas.openxmlformats.org/officeDocument/2006/relationships/customXml" Target="../customXml/item31.xml"/><Relationship Id="rId100" Type="http://schemas.openxmlformats.org/officeDocument/2006/relationships/customXml" Target="../customXml/item54.xml"/><Relationship Id="rId105" Type="http://schemas.openxmlformats.org/officeDocument/2006/relationships/customXml" Target="../customXml/item59.xml"/><Relationship Id="rId126" Type="http://schemas.openxmlformats.org/officeDocument/2006/relationships/customXml" Target="../customXml/item80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5.xml"/><Relationship Id="rId72" Type="http://schemas.openxmlformats.org/officeDocument/2006/relationships/customXml" Target="../customXml/item26.xml"/><Relationship Id="rId93" Type="http://schemas.openxmlformats.org/officeDocument/2006/relationships/customXml" Target="../customXml/item47.xml"/><Relationship Id="rId98" Type="http://schemas.openxmlformats.org/officeDocument/2006/relationships/customXml" Target="../customXml/item52.xml"/><Relationship Id="rId121" Type="http://schemas.openxmlformats.org/officeDocument/2006/relationships/customXml" Target="../customXml/item75.xml"/><Relationship Id="rId142" Type="http://schemas.openxmlformats.org/officeDocument/2006/relationships/customXml" Target="../customXml/item96.xml"/><Relationship Id="rId3" Type="http://schemas.openxmlformats.org/officeDocument/2006/relationships/worksheet" Target="worksheets/sheet3.xml"/><Relationship Id="rId25" Type="http://schemas.openxmlformats.org/officeDocument/2006/relationships/pivotCacheDefinition" Target="pivotCache/pivotCacheDefinition9.xml"/><Relationship Id="rId46" Type="http://schemas.openxmlformats.org/officeDocument/2006/relationships/calcChain" Target="calcChain.xml"/><Relationship Id="rId67" Type="http://schemas.openxmlformats.org/officeDocument/2006/relationships/customXml" Target="../customXml/item21.xml"/><Relationship Id="rId116" Type="http://schemas.openxmlformats.org/officeDocument/2006/relationships/customXml" Target="../customXml/item70.xml"/><Relationship Id="rId137" Type="http://schemas.openxmlformats.org/officeDocument/2006/relationships/customXml" Target="../customXml/item91.xml"/><Relationship Id="rId20" Type="http://schemas.openxmlformats.org/officeDocument/2006/relationships/pivotCacheDefinition" Target="pivotCache/pivotCacheDefinition4.xml"/><Relationship Id="rId41" Type="http://schemas.openxmlformats.org/officeDocument/2006/relationships/connections" Target="connections.xml"/><Relationship Id="rId62" Type="http://schemas.openxmlformats.org/officeDocument/2006/relationships/customXml" Target="../customXml/item16.xml"/><Relationship Id="rId83" Type="http://schemas.openxmlformats.org/officeDocument/2006/relationships/customXml" Target="../customXml/item37.xml"/><Relationship Id="rId88" Type="http://schemas.openxmlformats.org/officeDocument/2006/relationships/customXml" Target="../customXml/item42.xml"/><Relationship Id="rId111" Type="http://schemas.openxmlformats.org/officeDocument/2006/relationships/customXml" Target="../customXml/item65.xml"/><Relationship Id="rId132" Type="http://schemas.openxmlformats.org/officeDocument/2006/relationships/customXml" Target="../customXml/item86.xml"/><Relationship Id="rId15" Type="http://schemas.openxmlformats.org/officeDocument/2006/relationships/worksheet" Target="worksheets/sheet15.xml"/><Relationship Id="rId36" Type="http://schemas.openxmlformats.org/officeDocument/2006/relationships/pivotCacheDefinition" Target="pivotCache/pivotCacheDefinition20.xml"/><Relationship Id="rId57" Type="http://schemas.openxmlformats.org/officeDocument/2006/relationships/customXml" Target="../customXml/item11.xml"/><Relationship Id="rId106" Type="http://schemas.openxmlformats.org/officeDocument/2006/relationships/customXml" Target="../customXml/item60.xml"/><Relationship Id="rId127" Type="http://schemas.openxmlformats.org/officeDocument/2006/relationships/customXml" Target="../customXml/item81.xml"/><Relationship Id="rId10" Type="http://schemas.openxmlformats.org/officeDocument/2006/relationships/worksheet" Target="worksheets/sheet10.xml"/><Relationship Id="rId31" Type="http://schemas.openxmlformats.org/officeDocument/2006/relationships/pivotCacheDefinition" Target="pivotCache/pivotCacheDefinition15.xml"/><Relationship Id="rId52" Type="http://schemas.openxmlformats.org/officeDocument/2006/relationships/customXml" Target="../customXml/item6.xml"/><Relationship Id="rId73" Type="http://schemas.openxmlformats.org/officeDocument/2006/relationships/customXml" Target="../customXml/item27.xml"/><Relationship Id="rId78" Type="http://schemas.openxmlformats.org/officeDocument/2006/relationships/customXml" Target="../customXml/item32.xml"/><Relationship Id="rId94" Type="http://schemas.openxmlformats.org/officeDocument/2006/relationships/customXml" Target="../customXml/item48.xml"/><Relationship Id="rId99" Type="http://schemas.openxmlformats.org/officeDocument/2006/relationships/customXml" Target="../customXml/item53.xml"/><Relationship Id="rId101" Type="http://schemas.openxmlformats.org/officeDocument/2006/relationships/customXml" Target="../customXml/item55.xml"/><Relationship Id="rId122" Type="http://schemas.openxmlformats.org/officeDocument/2006/relationships/customXml" Target="../customXml/item76.xml"/><Relationship Id="rId143" Type="http://schemas.openxmlformats.org/officeDocument/2006/relationships/customXml" Target="../customXml/item9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pivotCacheDefinition" Target="pivotCache/pivotCacheDefinition10.xml"/><Relationship Id="rId47" Type="http://schemas.openxmlformats.org/officeDocument/2006/relationships/customXml" Target="../customXml/item1.xml"/><Relationship Id="rId68" Type="http://schemas.openxmlformats.org/officeDocument/2006/relationships/customXml" Target="../customXml/item22.xml"/><Relationship Id="rId89" Type="http://schemas.openxmlformats.org/officeDocument/2006/relationships/customXml" Target="../customXml/item43.xml"/><Relationship Id="rId112" Type="http://schemas.openxmlformats.org/officeDocument/2006/relationships/customXml" Target="../customXml/item66.xml"/><Relationship Id="rId133" Type="http://schemas.openxmlformats.org/officeDocument/2006/relationships/customXml" Target="../customXml/item87.xml"/><Relationship Id="rId16" Type="http://schemas.openxmlformats.org/officeDocument/2006/relationships/worksheet" Target="worksheets/sheet1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[Godišnji izvještaj o izvršenju financijskog plana za 2024..xlsx]List1!Zaokretna tablica1</c:name>
    <c:fmtId val="2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ivotFmts>
      <c:pivotFmt>
        <c:idx val="0"/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dLblPos val="outEnd"/>
          <c:showLegendKey val="1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11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12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13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14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15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</c:pivotFmts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List1!$B$1</c:f>
              <c:strCache>
                <c:ptCount val="1"/>
                <c:pt idx="0">
                  <c:v>Zbroj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971F-4EEE-A5EB-F519BB7E84F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2-971F-4EEE-A5EB-F519BB7E84F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971F-4EEE-A5EB-F519BB7E84F1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4-971F-4EEE-A5EB-F519BB7E84F1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971F-4EEE-A5EB-F519BB7E84F1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971F-4EEE-A5EB-F519BB7E84F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List1!$A$2:$A$8</c:f>
              <c:strCache>
                <c:ptCount val="6"/>
                <c:pt idx="0">
                  <c:v>31 Rashodi za zaposlene</c:v>
                </c:pt>
                <c:pt idx="1">
                  <c:v>32 Materijalni rashodi</c:v>
                </c:pt>
                <c:pt idx="2">
                  <c:v>34 Financijski rashodi</c:v>
                </c:pt>
                <c:pt idx="3">
                  <c:v>37 Naknade građanima i kućanstvima na temelju osiguranja i druge naknade</c:v>
                </c:pt>
                <c:pt idx="4">
                  <c:v>42 Rashodi za nabavu proizvedene dugotrajne imovine</c:v>
                </c:pt>
                <c:pt idx="5">
                  <c:v>45 Rashodi za dodatna ulaganja na nefinancijskoj imovini</c:v>
                </c:pt>
              </c:strCache>
            </c:strRef>
          </c:cat>
          <c:val>
            <c:numRef>
              <c:f>List1!$B$2:$B$8</c:f>
              <c:numCache>
                <c:formatCode>0.00%</c:formatCode>
                <c:ptCount val="6"/>
                <c:pt idx="0">
                  <c:v>0.63303675841977414</c:v>
                </c:pt>
                <c:pt idx="1">
                  <c:v>9.3450769486986357E-2</c:v>
                </c:pt>
                <c:pt idx="2">
                  <c:v>4.2037666935951023E-4</c:v>
                </c:pt>
                <c:pt idx="3">
                  <c:v>1.1585118102249823E-4</c:v>
                </c:pt>
                <c:pt idx="4">
                  <c:v>9.5574643176510616E-3</c:v>
                </c:pt>
                <c:pt idx="5">
                  <c:v>0.26341877992520668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1F-4EEE-A5EB-F519BB7E84F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380976177555034"/>
          <c:y val="5.9931033211012468E-3"/>
          <c:w val="0.26505593307961151"/>
          <c:h val="0.994006896678898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254168013015652"/>
          <c:y val="1.2659926566276054E-3"/>
          <c:w val="0.746913374489096"/>
          <c:h val="0.980929764731789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F95-40C3-9CA4-1DA977B13940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F95-40C3-9CA4-1DA977B13940}"/>
              </c:ext>
            </c:extLst>
          </c:dPt>
          <c:dPt>
            <c:idx val="2"/>
            <c:bubble3D val="0"/>
            <c:spPr>
              <a:solidFill>
                <a:srgbClr val="FFFF99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F95-40C3-9CA4-1DA977B13940}"/>
              </c:ext>
            </c:extLst>
          </c:dPt>
          <c:dPt>
            <c:idx val="3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F95-40C3-9CA4-1DA977B13940}"/>
              </c:ext>
            </c:extLst>
          </c:dPt>
          <c:dPt>
            <c:idx val="4"/>
            <c:bubble3D val="0"/>
            <c:spPr>
              <a:solidFill>
                <a:srgbClr val="FF505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F95-40C3-9CA4-1DA977B13940}"/>
              </c:ext>
            </c:extLst>
          </c:dPt>
          <c:dLbls>
            <c:dLbl>
              <c:idx val="0"/>
              <c:layout>
                <c:manualLayout>
                  <c:x val="1.0375816993464052E-2"/>
                  <c:y val="2.7777777777777776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95-40C3-9CA4-1DA977B13940}"/>
                </c:ext>
              </c:extLst>
            </c:dLbl>
            <c:dLbl>
              <c:idx val="1"/>
              <c:layout>
                <c:manualLayout>
                  <c:x val="-1.2450980392156868E-2"/>
                  <c:y val="5.5555555555555469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95-40C3-9CA4-1DA977B13940}"/>
                </c:ext>
              </c:extLst>
            </c:dLbl>
            <c:dLbl>
              <c:idx val="2"/>
              <c:layout>
                <c:manualLayout>
                  <c:x val="-2.9052287581699348E-2"/>
                  <c:y val="-2.7777777777777863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95-40C3-9CA4-1DA977B13940}"/>
                </c:ext>
              </c:extLst>
            </c:dLbl>
            <c:dLbl>
              <c:idx val="3"/>
              <c:layout>
                <c:manualLayout>
                  <c:x val="-1.2450980392156882E-2"/>
                  <c:y val="-4.1666666666666664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95-40C3-9CA4-1DA977B13940}"/>
                </c:ext>
              </c:extLst>
            </c:dLbl>
            <c:dLbl>
              <c:idx val="4"/>
              <c:layout>
                <c:manualLayout>
                  <c:x val="3.8044222819259745E-17"/>
                  <c:y val="-6.0185185185185182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F95-40C3-9CA4-1DA977B1394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List1!$A$93:$A$97</c:f>
              <c:strCache>
                <c:ptCount val="5"/>
                <c:pt idx="0">
                  <c:v>31 Rashodi za zaposlene</c:v>
                </c:pt>
                <c:pt idx="1">
                  <c:v>32 Materijalni rashodi</c:v>
                </c:pt>
                <c:pt idx="2">
                  <c:v>42 Rashodi za nabavu proizvedene dugotrajne imovine</c:v>
                </c:pt>
                <c:pt idx="3">
                  <c:v>45 Rashodi za dodatna ulaganja na nefinancijskoj imovini</c:v>
                </c:pt>
                <c:pt idx="4">
                  <c:v>Ostali rashodi</c:v>
                </c:pt>
              </c:strCache>
            </c:strRef>
          </c:cat>
          <c:val>
            <c:numRef>
              <c:f>List1!$C$93:$C$97</c:f>
              <c:numCache>
                <c:formatCode>0.0\ %;\-0.0\ %;0.0\ %</c:formatCode>
                <c:ptCount val="5"/>
                <c:pt idx="0">
                  <c:v>0.63300000000000001</c:v>
                </c:pt>
                <c:pt idx="1">
                  <c:v>9.2999999999999999E-2</c:v>
                </c:pt>
                <c:pt idx="2">
                  <c:v>0.01</c:v>
                </c:pt>
                <c:pt idx="3">
                  <c:v>0.26300000000000001</c:v>
                </c:pt>
                <c:pt idx="4">
                  <c:v>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F95-40C3-9CA4-1DA977B13940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4632630964326002E-2"/>
          <c:y val="0.73078481661006967"/>
          <c:w val="0.65535245098039219"/>
          <c:h val="0.250568678915135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[Godišnji izvještaj o izvršenju financijskog plana za 2024..xlsx]List1!Zaokretna tablica3</c:name>
    <c:fmtId val="0"/>
  </c:pivotSource>
  <c:chart>
    <c:autoTitleDeleted val="0"/>
    <c:pivotFmts>
      <c:pivotFmt>
        <c:idx val="0"/>
      </c:pivotFmt>
      <c:pivotFmt>
        <c:idx val="1"/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List1!$B$54</c:f>
              <c:strCache>
                <c:ptCount val="1"/>
                <c:pt idx="0">
                  <c:v>IZVRŠENJE TEKUĆA FILTER 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List1!$A$55:$A$61</c:f>
              <c:strCache>
                <c:ptCount val="6"/>
                <c:pt idx="0">
                  <c:v>31 Rashodi za zaposlene</c:v>
                </c:pt>
                <c:pt idx="1">
                  <c:v>32 Materijalni rashodi</c:v>
                </c:pt>
                <c:pt idx="2">
                  <c:v>34 Financijski rashodi</c:v>
                </c:pt>
                <c:pt idx="3">
                  <c:v>37 Naknade građanima i kućanstvima na temelju osiguranja i druge naknade</c:v>
                </c:pt>
                <c:pt idx="4">
                  <c:v>42 Rashodi za nabavu proizvedene dugotrajne imovine</c:v>
                </c:pt>
                <c:pt idx="5">
                  <c:v>45 Rashodi za dodatna ulaganja na nefinancijskoj imovini</c:v>
                </c:pt>
              </c:strCache>
            </c:strRef>
          </c:cat>
          <c:val>
            <c:numRef>
              <c:f>List1!$B$55:$B$61</c:f>
              <c:numCache>
                <c:formatCode>#,##0.00</c:formatCode>
                <c:ptCount val="6"/>
                <c:pt idx="0">
                  <c:v>10545842.280000001</c:v>
                </c:pt>
                <c:pt idx="1">
                  <c:v>1556808.6100000006</c:v>
                </c:pt>
                <c:pt idx="2">
                  <c:v>7003.11</c:v>
                </c:pt>
                <c:pt idx="3">
                  <c:v>1929.98</c:v>
                </c:pt>
                <c:pt idx="4">
                  <c:v>159219.04999999999</c:v>
                </c:pt>
                <c:pt idx="5">
                  <c:v>4388327.96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04-425F-8133-B1BCEE324FA7}"/>
            </c:ext>
          </c:extLst>
        </c:ser>
        <c:ser>
          <c:idx val="1"/>
          <c:order val="1"/>
          <c:tx>
            <c:strRef>
              <c:f>List1!$C$54</c:f>
              <c:strCache>
                <c:ptCount val="1"/>
                <c:pt idx="0">
                  <c:v>% IZVRŠENJE TEKUĆA f Rashodi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List1!$A$55:$A$61</c:f>
              <c:strCache>
                <c:ptCount val="6"/>
                <c:pt idx="0">
                  <c:v>31 Rashodi za zaposlene</c:v>
                </c:pt>
                <c:pt idx="1">
                  <c:v>32 Materijalni rashodi</c:v>
                </c:pt>
                <c:pt idx="2">
                  <c:v>34 Financijski rashodi</c:v>
                </c:pt>
                <c:pt idx="3">
                  <c:v>37 Naknade građanima i kućanstvima na temelju osiguranja i druge naknade</c:v>
                </c:pt>
                <c:pt idx="4">
                  <c:v>42 Rashodi za nabavu proizvedene dugotrajne imovine</c:v>
                </c:pt>
                <c:pt idx="5">
                  <c:v>45 Rashodi za dodatna ulaganja na nefinancijskoj imovini</c:v>
                </c:pt>
              </c:strCache>
            </c:strRef>
          </c:cat>
          <c:val>
            <c:numRef>
              <c:f>List1!$C$55:$C$61</c:f>
              <c:numCache>
                <c:formatCode>0.0\ %;\-0.0\ %;0.0\ %</c:formatCode>
                <c:ptCount val="6"/>
                <c:pt idx="0">
                  <c:v>0.63303675841977414</c:v>
                </c:pt>
                <c:pt idx="1">
                  <c:v>9.3450769486986357E-2</c:v>
                </c:pt>
                <c:pt idx="2">
                  <c:v>4.2037666935951023E-4</c:v>
                </c:pt>
                <c:pt idx="3">
                  <c:v>1.1585118102249823E-4</c:v>
                </c:pt>
                <c:pt idx="4">
                  <c:v>9.5574643176510616E-3</c:v>
                </c:pt>
                <c:pt idx="5">
                  <c:v>0.26341877992520668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04-425F-8133-B1BCEE324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5926511"/>
        <c:axId val="535924847"/>
      </c:barChart>
      <c:catAx>
        <c:axId val="535926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535924847"/>
        <c:crosses val="autoZero"/>
        <c:auto val="1"/>
        <c:lblAlgn val="ctr"/>
        <c:lblOffset val="100"/>
        <c:noMultiLvlLbl val="0"/>
      </c:catAx>
      <c:valAx>
        <c:axId val="535924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53592651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04E-4FAE-8F45-2FC714DE4D5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04E-4FAE-8F45-2FC714DE4D5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A04E-4FAE-8F45-2FC714DE4D56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04E-4FAE-8F45-2FC714DE4D56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A04E-4FAE-8F45-2FC714DE4D56}"/>
              </c:ext>
            </c:extLst>
          </c:dPt>
          <c:dLbls>
            <c:dLbl>
              <c:idx val="0"/>
              <c:layout>
                <c:manualLayout>
                  <c:x val="7.4705882352941178E-2"/>
                  <c:y val="4.629629629629621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4E-4FAE-8F45-2FC714DE4D56}"/>
                </c:ext>
              </c:extLst>
            </c:dLbl>
            <c:dLbl>
              <c:idx val="1"/>
              <c:layout>
                <c:manualLayout>
                  <c:x val="-6.848039215686276E-2"/>
                  <c:y val="9.7222222222222307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4E-4FAE-8F45-2FC714DE4D56}"/>
                </c:ext>
              </c:extLst>
            </c:dLbl>
            <c:dLbl>
              <c:idx val="2"/>
              <c:layout>
                <c:manualLayout>
                  <c:x val="-0.11413398692810457"/>
                  <c:y val="-4.6296296296296384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4E-4FAE-8F45-2FC714DE4D56}"/>
                </c:ext>
              </c:extLst>
            </c:dLbl>
            <c:dLbl>
              <c:idx val="3"/>
              <c:layout>
                <c:manualLayout>
                  <c:x val="-6.4330065359477148E-2"/>
                  <c:y val="-0.1388888888888889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4E-4FAE-8F45-2FC714DE4D56}"/>
                </c:ext>
              </c:extLst>
            </c:dLbl>
            <c:dLbl>
              <c:idx val="4"/>
              <c:layout>
                <c:manualLayout>
                  <c:x val="6.2254901960783551E-3"/>
                  <c:y val="-0.11111111111111113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4E-4FAE-8F45-2FC714DE4D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List1!$A$93:$A$97</c:f>
              <c:strCache>
                <c:ptCount val="5"/>
                <c:pt idx="0">
                  <c:v>31 Rashodi za zaposlene</c:v>
                </c:pt>
                <c:pt idx="1">
                  <c:v>32 Materijalni rashodi</c:v>
                </c:pt>
                <c:pt idx="2">
                  <c:v>42 Rashodi za nabavu proizvedene dugotrajne imovine</c:v>
                </c:pt>
                <c:pt idx="3">
                  <c:v>45 Rashodi za dodatna ulaganja na nefinancijskoj imovini</c:v>
                </c:pt>
                <c:pt idx="4">
                  <c:v>Ostali rashodi</c:v>
                </c:pt>
              </c:strCache>
            </c:strRef>
          </c:cat>
          <c:val>
            <c:numRef>
              <c:f>List1!$C$93:$C$97</c:f>
              <c:numCache>
                <c:formatCode>0.0\ %;\-0.0\ %;0.0\ %</c:formatCode>
                <c:ptCount val="5"/>
                <c:pt idx="0">
                  <c:v>0.63300000000000001</c:v>
                </c:pt>
                <c:pt idx="1">
                  <c:v>9.2999999999999999E-2</c:v>
                </c:pt>
                <c:pt idx="2">
                  <c:v>0.01</c:v>
                </c:pt>
                <c:pt idx="3">
                  <c:v>0.26300000000000001</c:v>
                </c:pt>
                <c:pt idx="4">
                  <c:v>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4E-4FAE-8F45-2FC714DE4D5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EB-4F08-A171-F451330CBF0A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EB-4F08-A171-F451330CBF0A}"/>
              </c:ext>
            </c:extLst>
          </c:dPt>
          <c:dPt>
            <c:idx val="2"/>
            <c:bubble3D val="0"/>
            <c:spPr>
              <a:solidFill>
                <a:srgbClr val="FFFF99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EB-4F08-A171-F451330CBF0A}"/>
              </c:ext>
            </c:extLst>
          </c:dPt>
          <c:dPt>
            <c:idx val="3"/>
            <c:bubble3D val="0"/>
            <c:spPr>
              <a:solidFill>
                <a:srgbClr val="FF7C8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EB-4F08-A171-F451330CBF0A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EB-4F08-A171-F451330CBF0A}"/>
              </c:ext>
            </c:extLst>
          </c:dPt>
          <c:dLbls>
            <c:dLbl>
              <c:idx val="0"/>
              <c:layout>
                <c:manualLayout>
                  <c:x val="1.0375816993464052E-2"/>
                  <c:y val="2.7777777777777776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EB-4F08-A171-F451330CBF0A}"/>
                </c:ext>
              </c:extLst>
            </c:dLbl>
            <c:dLbl>
              <c:idx val="1"/>
              <c:layout>
                <c:manualLayout>
                  <c:x val="-1.2450980392156868E-2"/>
                  <c:y val="5.5555555555555469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EB-4F08-A171-F451330CBF0A}"/>
                </c:ext>
              </c:extLst>
            </c:dLbl>
            <c:dLbl>
              <c:idx val="2"/>
              <c:layout>
                <c:manualLayout>
                  <c:x val="-2.9052287581699348E-2"/>
                  <c:y val="-2.7777777777777863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EB-4F08-A171-F451330CBF0A}"/>
                </c:ext>
              </c:extLst>
            </c:dLbl>
            <c:dLbl>
              <c:idx val="3"/>
              <c:layout>
                <c:manualLayout>
                  <c:x val="-1.2450980392156882E-2"/>
                  <c:y val="-4.1666666666666664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EB-4F08-A171-F451330CBF0A}"/>
                </c:ext>
              </c:extLst>
            </c:dLbl>
            <c:dLbl>
              <c:idx val="4"/>
              <c:layout>
                <c:manualLayout>
                  <c:x val="3.8044222819259745E-17"/>
                  <c:y val="-6.0185185185185182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EB-4F08-A171-F451330CBF0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List1!$A$93:$A$97</c:f>
              <c:strCache>
                <c:ptCount val="5"/>
                <c:pt idx="0">
                  <c:v>31 Rashodi za zaposlene</c:v>
                </c:pt>
                <c:pt idx="1">
                  <c:v>32 Materijalni rashodi</c:v>
                </c:pt>
                <c:pt idx="2">
                  <c:v>42 Rashodi za nabavu proizvedene dugotrajne imovine</c:v>
                </c:pt>
                <c:pt idx="3">
                  <c:v>45 Rashodi za dodatna ulaganja na nefinancijskoj imovini</c:v>
                </c:pt>
                <c:pt idx="4">
                  <c:v>Ostali rashodi</c:v>
                </c:pt>
              </c:strCache>
            </c:strRef>
          </c:cat>
          <c:val>
            <c:numRef>
              <c:f>List1!$C$93:$C$97</c:f>
              <c:numCache>
                <c:formatCode>0.0\ %;\-0.0\ %;0.0\ %</c:formatCode>
                <c:ptCount val="5"/>
                <c:pt idx="0">
                  <c:v>0.63300000000000001</c:v>
                </c:pt>
                <c:pt idx="1">
                  <c:v>9.2999999999999999E-2</c:v>
                </c:pt>
                <c:pt idx="2">
                  <c:v>0.01</c:v>
                </c:pt>
                <c:pt idx="3">
                  <c:v>0.26300000000000001</c:v>
                </c:pt>
                <c:pt idx="4">
                  <c:v>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EB-4F08-A171-F451330CBF0A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[Godišnji izvještaj o izvršenju financijskog plana za 2024..xlsx]List1!Zaokretna tablica4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ivotFmts>
      <c:pivotFmt>
        <c:idx val="0"/>
      </c:pivotFmt>
      <c:pivotFmt>
        <c:idx val="1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</c:spPr>
        <c:marker>
          <c:symbol val="none"/>
        </c:marker>
      </c:pivotFmt>
      <c:pivotFmt>
        <c:idx val="2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</c:spPr>
      </c:pivotFmt>
      <c:pivotFmt>
        <c:idx val="3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</c:spPr>
      </c:pivotFmt>
      <c:pivotFmt>
        <c:idx val="4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</c:spPr>
      </c:pivotFmt>
      <c:pivotFmt>
        <c:idx val="5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</c:spPr>
        <c:marker>
          <c:symbol val="none"/>
        </c:marker>
      </c:pivotFmt>
      <c:pivotFmt>
        <c:idx val="6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</c:spPr>
      </c:pivotFmt>
      <c:pivotFmt>
        <c:idx val="7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</c:spPr>
      </c:pivotFmt>
      <c:pivotFmt>
        <c:idx val="8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</c:spPr>
      </c:pivotFmt>
    </c:pivotFmts>
    <c:plotArea>
      <c:layout/>
      <c:ofPieChart>
        <c:ofPieType val="pie"/>
        <c:varyColors val="1"/>
        <c:ser>
          <c:idx val="0"/>
          <c:order val="0"/>
          <c:tx>
            <c:strRef>
              <c:f>List1!$B$116</c:f>
              <c:strCache>
                <c:ptCount val="1"/>
                <c:pt idx="0">
                  <c:v>IZVRŠENJE TEKUĆA f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501-4A30-9FB9-1562396A5F7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501-4A30-9FB9-1562396A5F7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501-4A30-9FB9-1562396A5F7D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501-4A30-9FB9-1562396A5F7D}"/>
              </c:ext>
            </c:extLst>
          </c:dPt>
          <c:cat>
            <c:multiLvlStrRef>
              <c:f>List1!$A$117:$A$123</c:f>
              <c:multiLvlStrCache>
                <c:ptCount val="3"/>
                <c:lvl>
                  <c:pt idx="0">
                    <c:v>661 Prihodi od prodaje proizvoda i robe te pruženih usluga</c:v>
                  </c:pt>
                  <c:pt idx="1">
                    <c:v>671 Prihodi iz nadležnog proračuna za financiranje redovne djelatnosti proračunskih korisnika</c:v>
                  </c:pt>
                  <c:pt idx="2">
                    <c:v>671 Prihodi iz nadležnog proračuna za financiranje redovne djelatnosti proračunskih korisnika</c:v>
                  </c:pt>
                </c:lvl>
                <c:lvl>
                  <c:pt idx="0">
                    <c:v>6615 Prihodi od pruženih usluga</c:v>
                  </c:pt>
                  <c:pt idx="1">
                    <c:v>6711 Prihodi iz nadležnog proračuna za financiranje rashoda poslovanja</c:v>
                  </c:pt>
                  <c:pt idx="2">
                    <c:v>6712 Prihodi iz nadležnog proračuna za financiranje rashoda za nabavu nefinancijske imovine</c:v>
                  </c:pt>
                </c:lvl>
              </c:multiLvlStrCache>
            </c:multiLvlStrRef>
          </c:cat>
          <c:val>
            <c:numRef>
              <c:f>List1!$B$117:$B$123</c:f>
              <c:numCache>
                <c:formatCode>#,##0.00</c:formatCode>
                <c:ptCount val="3"/>
                <c:pt idx="0">
                  <c:v>7855.2500000000073</c:v>
                </c:pt>
                <c:pt idx="1">
                  <c:v>12103796.289999999</c:v>
                </c:pt>
                <c:pt idx="2">
                  <c:v>4547547.01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30-444A-A7BB-15177F983989}"/>
            </c:ext>
          </c:extLst>
        </c:ser>
        <c:ser>
          <c:idx val="1"/>
          <c:order val="1"/>
          <c:tx>
            <c:strRef>
              <c:f>List1!$C$116</c:f>
              <c:strCache>
                <c:ptCount val="1"/>
                <c:pt idx="0">
                  <c:v>% IZVRŠENJE TEKUĆA f Prihodi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501-4A30-9FB9-1562396A5F7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501-4A30-9FB9-1562396A5F7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501-4A30-9FB9-1562396A5F7D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501-4A30-9FB9-1562396A5F7D}"/>
              </c:ext>
            </c:extLst>
          </c:dPt>
          <c:cat>
            <c:multiLvlStrRef>
              <c:f>List1!$A$117:$A$123</c:f>
              <c:multiLvlStrCache>
                <c:ptCount val="3"/>
                <c:lvl>
                  <c:pt idx="0">
                    <c:v>661 Prihodi od prodaje proizvoda i robe te pruženih usluga</c:v>
                  </c:pt>
                  <c:pt idx="1">
                    <c:v>671 Prihodi iz nadležnog proračuna za financiranje redovne djelatnosti proračunskih korisnika</c:v>
                  </c:pt>
                  <c:pt idx="2">
                    <c:v>671 Prihodi iz nadležnog proračuna za financiranje redovne djelatnosti proračunskih korisnika</c:v>
                  </c:pt>
                </c:lvl>
                <c:lvl>
                  <c:pt idx="0">
                    <c:v>6615 Prihodi od pruženih usluga</c:v>
                  </c:pt>
                  <c:pt idx="1">
                    <c:v>6711 Prihodi iz nadležnog proračuna za financiranje rashoda poslovanja</c:v>
                  </c:pt>
                  <c:pt idx="2">
                    <c:v>6712 Prihodi iz nadležnog proračuna za financiranje rashoda za nabavu nefinancijske imovine</c:v>
                  </c:pt>
                </c:lvl>
              </c:multiLvlStrCache>
            </c:multiLvlStrRef>
          </c:cat>
          <c:val>
            <c:numRef>
              <c:f>List1!$C$117:$C$123</c:f>
              <c:numCache>
                <c:formatCode>0.0\ %;\-0.0\ %;0.0\ %</c:formatCode>
                <c:ptCount val="3"/>
                <c:pt idx="0">
                  <c:v>4.7152628479837699E-4</c:v>
                </c:pt>
                <c:pt idx="1">
                  <c:v>0.72655333650489451</c:v>
                </c:pt>
                <c:pt idx="2">
                  <c:v>0.27297513721030719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30-444A-A7BB-15177F983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219"/>
        <c:secondPieSize val="75"/>
        <c:serLines>
          <c:spPr>
            <a:ln w="9525">
              <a:solidFill>
                <a:schemeClr val="tx2">
                  <a:lumMod val="60000"/>
                  <a:lumOff val="40000"/>
                </a:schemeClr>
              </a:solidFill>
              <a:prstDash val="dash"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2-B3C5-4418-8BBF-533A16DB7BA1}"/>
              </c:ext>
            </c:extLst>
          </c:dPt>
          <c:dPt>
            <c:idx val="1"/>
            <c:bubble3D val="0"/>
            <c:explosion val="1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B3C5-4418-8BBF-533A16DB7BA1}"/>
              </c:ext>
            </c:extLst>
          </c:dPt>
          <c:dLbls>
            <c:dLbl>
              <c:idx val="0"/>
              <c:layout>
                <c:manualLayout>
                  <c:x val="-6.2254901960784696E-3"/>
                  <c:y val="-6.3157894736842135E-2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C5-4418-8BBF-533A16DB7BA1}"/>
                </c:ext>
              </c:extLst>
            </c:dLbl>
            <c:dLbl>
              <c:idx val="1"/>
              <c:layout>
                <c:manualLayout>
                  <c:x val="-6.2254901960784315E-3"/>
                  <c:y val="3.1578947368421054E-2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C5-4418-8BBF-533A16DB7BA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List1!$A$158:$A$159</c:f>
              <c:strCache>
                <c:ptCount val="2"/>
                <c:pt idx="0">
                  <c:v>661 Prihodi od prodaje proizvoda i robe te pruženih usluga</c:v>
                </c:pt>
                <c:pt idx="1">
                  <c:v>671 Prihodi iz nadležnog proračuna za financiranje redovne djelatnosti proračunskih korisnika</c:v>
                </c:pt>
              </c:strCache>
            </c:strRef>
          </c:cat>
          <c:val>
            <c:numRef>
              <c:f>List1!$C$158:$C$159</c:f>
              <c:numCache>
                <c:formatCode>0.000\ %;\-0.000\ %;0.000\ %</c:formatCode>
                <c:ptCount val="2"/>
                <c:pt idx="0">
                  <c:v>1E-3</c:v>
                </c:pt>
                <c:pt idx="1">
                  <c:v>0.999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5-4418-8BBF-533A16DB7BA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7E3-4477-A8A7-F1A5B4C848B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7E3-4477-A8A7-F1A5B4C848B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7E3-4477-A8A7-F1A5B4C848B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7E3-4477-A8A7-F1A5B4C848B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7E3-4477-A8A7-F1A5B4C848B7}"/>
              </c:ext>
            </c:extLst>
          </c:dPt>
          <c:dLbls>
            <c:dLbl>
              <c:idx val="0"/>
              <c:layout>
                <c:manualLayout>
                  <c:x val="7.4705882352941178E-2"/>
                  <c:y val="4.629629629629621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E3-4477-A8A7-F1A5B4C848B7}"/>
                </c:ext>
              </c:extLst>
            </c:dLbl>
            <c:dLbl>
              <c:idx val="1"/>
              <c:layout>
                <c:manualLayout>
                  <c:x val="-6.848039215686276E-2"/>
                  <c:y val="9.7222222222222307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E3-4477-A8A7-F1A5B4C848B7}"/>
                </c:ext>
              </c:extLst>
            </c:dLbl>
            <c:dLbl>
              <c:idx val="2"/>
              <c:layout>
                <c:manualLayout>
                  <c:x val="-0.11413398692810457"/>
                  <c:y val="-4.6296296296296384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E3-4477-A8A7-F1A5B4C848B7}"/>
                </c:ext>
              </c:extLst>
            </c:dLbl>
            <c:dLbl>
              <c:idx val="3"/>
              <c:layout>
                <c:manualLayout>
                  <c:x val="-6.4330065359477148E-2"/>
                  <c:y val="-0.1388888888888889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E3-4477-A8A7-F1A5B4C848B7}"/>
                </c:ext>
              </c:extLst>
            </c:dLbl>
            <c:dLbl>
              <c:idx val="4"/>
              <c:layout>
                <c:manualLayout>
                  <c:x val="6.2254901960783551E-3"/>
                  <c:y val="-0.11111111111111113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7E3-4477-A8A7-F1A5B4C848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List1!$A$93:$A$97</c:f>
              <c:strCache>
                <c:ptCount val="5"/>
                <c:pt idx="0">
                  <c:v>31 Rashodi za zaposlene</c:v>
                </c:pt>
                <c:pt idx="1">
                  <c:v>32 Materijalni rashodi</c:v>
                </c:pt>
                <c:pt idx="2">
                  <c:v>42 Rashodi za nabavu proizvedene dugotrajne imovine</c:v>
                </c:pt>
                <c:pt idx="3">
                  <c:v>45 Rashodi za dodatna ulaganja na nefinancijskoj imovini</c:v>
                </c:pt>
                <c:pt idx="4">
                  <c:v>Ostali rashodi</c:v>
                </c:pt>
              </c:strCache>
            </c:strRef>
          </c:cat>
          <c:val>
            <c:numRef>
              <c:f>List1!$C$93:$C$97</c:f>
              <c:numCache>
                <c:formatCode>0.0\ %;\-0.0\ %;0.0\ %</c:formatCode>
                <c:ptCount val="5"/>
                <c:pt idx="0">
                  <c:v>0.63300000000000001</c:v>
                </c:pt>
                <c:pt idx="1">
                  <c:v>9.2999999999999999E-2</c:v>
                </c:pt>
                <c:pt idx="2">
                  <c:v>0.01</c:v>
                </c:pt>
                <c:pt idx="3">
                  <c:v>0.26300000000000001</c:v>
                </c:pt>
                <c:pt idx="4">
                  <c:v>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7E3-4477-A8A7-F1A5B4C848B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737549019607844"/>
          <c:y val="3.4485822468912686E-2"/>
          <c:w val="0.55972843137254902"/>
          <c:h val="0.7466840927670926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7A8B-4207-88D4-AD93018F436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7A8B-4207-88D4-AD93018F436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7A8B-4207-88D4-AD93018F436D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7A8B-4207-88D4-AD93018F436D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7A8B-4207-88D4-AD93018F436D}"/>
              </c:ext>
            </c:extLst>
          </c:dPt>
          <c:dLbls>
            <c:dLbl>
              <c:idx val="0"/>
              <c:layout>
                <c:manualLayout>
                  <c:x val="1.0375816993464052E-2"/>
                  <c:y val="2.7777777777777776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8B-4207-88D4-AD93018F436D}"/>
                </c:ext>
              </c:extLst>
            </c:dLbl>
            <c:dLbl>
              <c:idx val="1"/>
              <c:layout>
                <c:manualLayout>
                  <c:x val="-1.2450980392156868E-2"/>
                  <c:y val="5.5555555555555469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8B-4207-88D4-AD93018F436D}"/>
                </c:ext>
              </c:extLst>
            </c:dLbl>
            <c:dLbl>
              <c:idx val="2"/>
              <c:layout>
                <c:manualLayout>
                  <c:x val="-2.9052287581699348E-2"/>
                  <c:y val="-2.7777777777777863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8B-4207-88D4-AD93018F436D}"/>
                </c:ext>
              </c:extLst>
            </c:dLbl>
            <c:dLbl>
              <c:idx val="3"/>
              <c:layout>
                <c:manualLayout>
                  <c:x val="-1.2450980392156882E-2"/>
                  <c:y val="-4.1666666666666664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A8B-4207-88D4-AD93018F436D}"/>
                </c:ext>
              </c:extLst>
            </c:dLbl>
            <c:dLbl>
              <c:idx val="4"/>
              <c:layout>
                <c:manualLayout>
                  <c:x val="3.8044222819259745E-17"/>
                  <c:y val="-6.0185185185185182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A8B-4207-88D4-AD93018F436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List1!$A$93:$A$97</c:f>
              <c:strCache>
                <c:ptCount val="5"/>
                <c:pt idx="0">
                  <c:v>31 Rashodi za zaposlene</c:v>
                </c:pt>
                <c:pt idx="1">
                  <c:v>32 Materijalni rashodi</c:v>
                </c:pt>
                <c:pt idx="2">
                  <c:v>42 Rashodi za nabavu proizvedene dugotrajne imovine</c:v>
                </c:pt>
                <c:pt idx="3">
                  <c:v>45 Rashodi za dodatna ulaganja na nefinancijskoj imovini</c:v>
                </c:pt>
                <c:pt idx="4">
                  <c:v>Ostali rashodi</c:v>
                </c:pt>
              </c:strCache>
            </c:strRef>
          </c:cat>
          <c:val>
            <c:numRef>
              <c:f>List1!$C$93:$C$97</c:f>
              <c:numCache>
                <c:formatCode>0.0\ %;\-0.0\ %;0.0\ %</c:formatCode>
                <c:ptCount val="5"/>
                <c:pt idx="0">
                  <c:v>0.63300000000000001</c:v>
                </c:pt>
                <c:pt idx="1">
                  <c:v>9.2999999999999999E-2</c:v>
                </c:pt>
                <c:pt idx="2">
                  <c:v>0.01</c:v>
                </c:pt>
                <c:pt idx="3">
                  <c:v>0.26300000000000001</c:v>
                </c:pt>
                <c:pt idx="4">
                  <c:v>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A8B-4207-88D4-AD93018F436D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536111111111121E-2"/>
          <c:y val="0.67793554494212804"/>
          <c:w val="0.64082630718954248"/>
          <c:h val="0.22643603975732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b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48572527241591E-2"/>
          <c:y val="9.556539202798163E-2"/>
          <c:w val="0.77505694241371448"/>
          <c:h val="0.6197168148336987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BA52-49EE-B793-A70B429086A5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BA52-49EE-B793-A70B429086A5}"/>
              </c:ext>
            </c:extLst>
          </c:dPt>
          <c:dLbls>
            <c:dLbl>
              <c:idx val="0"/>
              <c:layout>
                <c:manualLayout>
                  <c:x val="-6.2254901960784696E-3"/>
                  <c:y val="-6.3157894736842135E-2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52-49EE-B793-A70B429086A5}"/>
                </c:ext>
              </c:extLst>
            </c:dLbl>
            <c:dLbl>
              <c:idx val="1"/>
              <c:layout>
                <c:manualLayout>
                  <c:x val="-6.2254901960784315E-3"/>
                  <c:y val="3.1578947368421054E-2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52-49EE-B793-A70B429086A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List1!$A$158:$A$159</c:f>
              <c:strCache>
                <c:ptCount val="2"/>
                <c:pt idx="0">
                  <c:v>661 Prihodi od prodaje proizvoda i robe te pruženih usluga</c:v>
                </c:pt>
                <c:pt idx="1">
                  <c:v>671 Prihodi iz nadležnog proračuna za financiranje redovne djelatnosti proračunskih korisnika</c:v>
                </c:pt>
              </c:strCache>
            </c:strRef>
          </c:cat>
          <c:val>
            <c:numRef>
              <c:f>List1!$C$158:$C$159</c:f>
              <c:numCache>
                <c:formatCode>0.000\ %;\-0.000\ %;0.000\ %</c:formatCode>
                <c:ptCount val="2"/>
                <c:pt idx="0">
                  <c:v>1E-3</c:v>
                </c:pt>
                <c:pt idx="1">
                  <c:v>0.999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52-49EE-B793-A70B429086A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3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2709861</xdr:colOff>
      <xdr:row>12</xdr:row>
      <xdr:rowOff>114299</xdr:rowOff>
    </xdr:from>
    <xdr:to>
      <xdr:col>4</xdr:col>
      <xdr:colOff>1666875</xdr:colOff>
      <xdr:row>33</xdr:row>
      <xdr:rowOff>180974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862012</xdr:colOff>
      <xdr:row>64</xdr:row>
      <xdr:rowOff>123824</xdr:rowOff>
    </xdr:from>
    <xdr:to>
      <xdr:col>2</xdr:col>
      <xdr:colOff>666937</xdr:colOff>
      <xdr:row>89</xdr:row>
      <xdr:rowOff>57149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4</xdr:col>
      <xdr:colOff>64770</xdr:colOff>
      <xdr:row>77</xdr:row>
      <xdr:rowOff>114300</xdr:rowOff>
    </xdr:from>
    <xdr:to>
      <xdr:col>7</xdr:col>
      <xdr:colOff>187830</xdr:colOff>
      <xdr:row>92</xdr:row>
      <xdr:rowOff>0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3</xdr:col>
      <xdr:colOff>5570219</xdr:colOff>
      <xdr:row>94</xdr:row>
      <xdr:rowOff>0</xdr:rowOff>
    </xdr:from>
    <xdr:to>
      <xdr:col>7</xdr:col>
      <xdr:colOff>149729</xdr:colOff>
      <xdr:row>108</xdr:row>
      <xdr:rowOff>76200</xdr:rowOff>
    </xdr:to>
    <xdr:graphicFrame macro="">
      <xdr:nvGraphicFramePr>
        <xdr:cNvPr id="8" name="Grafikon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642937</xdr:colOff>
      <xdr:row>122</xdr:row>
      <xdr:rowOff>180975</xdr:rowOff>
    </xdr:from>
    <xdr:to>
      <xdr:col>2</xdr:col>
      <xdr:colOff>561975</xdr:colOff>
      <xdr:row>154</xdr:row>
      <xdr:rowOff>66674</xdr:rowOff>
    </xdr:to>
    <xdr:graphicFrame macro="">
      <xdr:nvGraphicFramePr>
        <xdr:cNvPr id="9" name="Grafikon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0</xdr:col>
      <xdr:colOff>4372926</xdr:colOff>
      <xdr:row>155</xdr:row>
      <xdr:rowOff>114300</xdr:rowOff>
    </xdr:from>
    <xdr:to>
      <xdr:col>3</xdr:col>
      <xdr:colOff>1592766</xdr:colOff>
      <xdr:row>174</xdr:row>
      <xdr:rowOff>114300</xdr:rowOff>
    </xdr:to>
    <xdr:graphicFrame macro="">
      <xdr:nvGraphicFramePr>
        <xdr:cNvPr id="14" name="Grafikon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4764</xdr:colOff>
      <xdr:row>0</xdr:row>
      <xdr:rowOff>180975</xdr:rowOff>
    </xdr:from>
    <xdr:to>
      <xdr:col>11</xdr:col>
      <xdr:colOff>28764</xdr:colOff>
      <xdr:row>15</xdr:row>
      <xdr:rowOff>66675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4763</xdr:colOff>
      <xdr:row>16</xdr:row>
      <xdr:rowOff>0</xdr:rowOff>
    </xdr:from>
    <xdr:to>
      <xdr:col>11</xdr:col>
      <xdr:colOff>28763</xdr:colOff>
      <xdr:row>40</xdr:row>
      <xdr:rowOff>76200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8</xdr:col>
      <xdr:colOff>552449</xdr:colOff>
      <xdr:row>39</xdr:row>
      <xdr:rowOff>188934</xdr:rowOff>
    </xdr:from>
    <xdr:to>
      <xdr:col>18</xdr:col>
      <xdr:colOff>47624</xdr:colOff>
      <xdr:row>57</xdr:row>
      <xdr:rowOff>66675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11</xdr:col>
      <xdr:colOff>340634</xdr:colOff>
      <xdr:row>11</xdr:row>
      <xdr:rowOff>180975</xdr:rowOff>
    </xdr:from>
    <xdr:to>
      <xdr:col>18</xdr:col>
      <xdr:colOff>523876</xdr:colOff>
      <xdr:row>33</xdr:row>
      <xdr:rowOff>190499</xdr:rowOff>
    </xdr:to>
    <xdr:graphicFrame macro="">
      <xdr:nvGraphicFramePr>
        <xdr:cNvPr id="6" name="Grafikon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Kristina Ivancic" refreshedDate="45727.357965277777" createdVersion="8" refreshedVersion="6" minRefreshableVersion="3" recordCount="0" supportSubquery="1" supportAdvancedDrill="1">
  <cacheSource type="external" connectionId="4"/>
  <cacheFields count="10">
    <cacheField name="[BazaZaUpit].[PRIHODI BROJ I NAZIV 1].[PRIHODI BROJ I NAZIV 1]" caption="PRIHODI BROJ I NAZIV 1" numFmtId="0" hierarchy="1" level="1">
      <sharedItems count="2">
        <s v="6 Prihodi poslovanja"/>
        <s v="7 Prihodi od prodaje nefinancijske imovine"/>
      </sharedItems>
    </cacheField>
    <cacheField name="[BazaZaUpit].[PRIHODI BROJ I NAZIV 2].[PRIHODI BROJ I NAZIV 2]" caption="PRIHODI BROJ I NAZIV 2" numFmtId="0" hierarchy="2" level="1">
      <sharedItems count="2">
        <s v="66 Prihodi od prodaje proizvoda i robe te pruženih usluga i prihodi od donacija"/>
        <s v="71 Prihodi od prodaje nefinancijske imovine"/>
      </sharedItems>
    </cacheField>
    <cacheField name="[BazaZaUpit].[RAZDJEL].[RAZDJEL]" caption="RAZDJEL" numFmtId="0" hierarchy="25" level="1">
      <sharedItems count="1">
        <s v="RAZDJEL 185 DRŽAVNI URED ZA REVIZIJU"/>
      </sharedItems>
    </cacheField>
    <cacheField name="[BazaZaUpit].[Konto Broj i Naziv 4].[Konto Broj i Naziv 4]" caption="Konto Broj i Naziv 4" numFmtId="0" hierarchy="34" level="1">
      <sharedItems count="9">
        <s v="3121 Ostali rashodi za zaposlene"/>
        <s v="3211 Službena putovanja"/>
        <s v="3222 Materijal i sirovine"/>
        <s v="3231 Usluge telefona, pošte i prijevoza"/>
        <s v="3237 Intelektualne i osobne usluge"/>
        <s v="3293 Reprezentacija"/>
        <s v="9211 PRIJENOS SREDSTAVA IZ PRETHODNE GODINE"/>
        <s v="9212 PRIJENOS SREDSTAVA U SLJEDEĆU GODINU"/>
        <s v="7111 Prihodi od prodaje nefinacijske imovine"/>
      </sharedItems>
    </cacheField>
    <cacheField name="[BazaZaUpit].[PODPROGRAM ŠIFRA I NAZIV].[PODPROGRAM ŠIFRA I NAZIV]" caption="PODPROGRAM ŠIFRA I NAZIV" numFmtId="0" hierarchy="29" level="1">
      <sharedItems count="2">
        <s v="A665000 ADMINISTRACIJA I UPRAVLJANJE"/>
        <s v="Z999 PRERAČUNAVANJE"/>
      </sharedItems>
    </cacheField>
    <cacheField name="[BazaZaUpit].[IZVOR SIFRA I NAZIV 1].[IZVOR SIFRA I NAZIV 1]" caption="IZVOR SIFRA I NAZIV 1" numFmtId="0" level="1">
      <sharedItems count="1">
        <s v="3 Vlastiti prihodi"/>
      </sharedItems>
    </cacheField>
    <cacheField name="[Measures].[IZVRŠENJE PRETHODNA f]" caption="IZVRŠENJE PRETHODNA f" numFmtId="0" hierarchy="85" level="32767"/>
    <cacheField name="[Measures].[IZVORNI PLAN ILI REBALANS ZA TEKUĆU f]" caption="IZVORNI PLAN ILI REBALANS ZA TEKUĆU f" numFmtId="0" hierarchy="93" level="32767"/>
    <cacheField name="[Measures].[TEKUĆI PLAN f]" caption="TEKUĆI PLAN f" numFmtId="0" hierarchy="97" level="32767"/>
    <cacheField name="[Measures].[IZVRŠENJE TEKUĆA FILTER f]" caption="IZVRŠENJE TEKUĆA FILTER f" numFmtId="0" hierarchy="92" level="32767"/>
  </cacheFields>
  <cacheHierarchies count="11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2" memberValueDatatype="130" unbalanced="0">
      <fieldsUsage count="2">
        <fieldUsage x="-1"/>
        <fieldUsage x="5"/>
      </fieldsUsage>
    </cacheHierarchy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IZVRŠENJE PRETHODNA]" caption="IZVRŠENJE PRETHODNA" attribute="1" defaultMemberUniqueName="[BazaZaUpit].[IZVRŠENJE PRETHODNA].[All]" allUniqueName="[BazaZaUpit].[IZVRŠENJE PRETHODNA].[All]" dimensionUniqueName="[BazaZaUpit]" displayFolder="" count="0" memberValueDatatype="5" unbalanced="0"/>
    <cacheHierarchy uniqueName="[BazaZaUpit].[IZVORNI PLAN ILI REBALANS ZA TEKUĆU]" caption="IZVORNI PLAN ILI REBALANS ZA TEKUĆU" attribute="1" defaultMemberUniqueName="[BazaZaUpit].[IZVORNI PLAN ILI REBALANS ZA TEKUĆU].[All]" allUniqueName="[BazaZaUpit].[IZVORNI PLAN ILI REBALANS ZA TEKUĆU].[All]" dimensionUniqueName="[BazaZaUpit]" displayFolder="" count="0" memberValueDatatype="5" unbalanced="0"/>
    <cacheHierarchy uniqueName="[BazaZaUpit].[TEKUĆI PLAN]" caption="TEKUĆI PLAN" attribute="1" defaultMemberUniqueName="[BazaZaUpit].[TEKUĆI PLAN].[All]" allUniqueName="[BazaZaUpit].[TEKUĆI PLAN].[All]" dimensionUniqueName="[BazaZaUpit]" displayFolder="" count="0" memberValueDatatype="5" unbalanced="0"/>
    <cacheHierarchy uniqueName="[BazaZaUpit].[IZVRŠENJE TEKUĆA]" caption="IZVRŠENJE TEKUĆA" attribute="1" defaultMemberUniqueName="[BazaZaUpit].[IZVRŠENJE TEKUĆA].[All]" allUniqueName="[BazaZaUpit].[IZVRŠENJE TEKUĆA].[All]" dimensionUniqueName="[BazaZaUpit]" displayFolder="" count="0" memberValueDatatype="5" unbalanced="0"/>
    <cacheHierarchy uniqueName="[BazaZaUpit].[INDEKS 1]" caption="INDEKS 1" attribute="1" defaultMemberUniqueName="[BazaZaUpit].[INDEKS 1].[All]" allUniqueName="[BazaZaUpit].[INDEKS 1].[All]" dimensionUniqueName="[BazaZaUpit]" displayFolder="" count="0" memberValueDatatype="5" unbalanced="0"/>
    <cacheHierarchy uniqueName="[BazaZaUpit].[INDEKS3]" caption="INDEKS3" attribute="1" defaultMemberUniqueName="[BazaZaUpit].[INDEKS3].[All]" allUniqueName="[BazaZaUpit].[INDEKS3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2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2" memberValueDatatype="130" unbalanced="0">
      <fieldsUsage count="2">
        <fieldUsage x="-1"/>
        <fieldUsage x="4"/>
      </fieldsUsage>
    </cacheHierarchy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0" memberValueDatatype="130" unbalanced="0"/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2" memberValueDatatype="130" unbalanced="0">
      <fieldsUsage count="2">
        <fieldUsage x="-1"/>
        <fieldUsage x="3"/>
      </fieldsUsage>
    </cacheHierarchy>
    <cacheHierarchy uniqueName="[BazaZaUpit].[Konto Broj i Naziv 2 - Legenda]" caption="Konto Broj i Naziv 2 - Legenda" attribute="1" defaultMemberUniqueName="[BazaZaUpit].[Konto Broj i Naziv 2 - Legenda].[All]" allUniqueName="[BazaZaUpit].[Konto Broj i Naziv 2 - Legenda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TEKUĆA]" caption="Zbroj resursa IZVRŠENJE TEKUĆA" measure="1" displayFolder="" measureGroup="BazaZaUpit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PRETHODNA f]" caption="IZVRŠENJE PRETHODNA f" measure="1" displayFolder="" measureGroup="BazaZaUpit" count="0" oneField="1">
      <fieldsUsage count="1">
        <fieldUsage x="6"/>
      </fieldsUsage>
    </cacheHierarchy>
    <cacheHierarchy uniqueName="[Measures].[IZVRŠENJE PRETHODNA 9211 Prij. sred. iz Preth. f]" caption="IZVRŠENJE PRETHODNA 9211 Prij. sred. iz Preth. f" measure="1" displayFolder="" measureGroup="BazaZaUpit" count="0"/>
    <cacheHierarchy uniqueName="[Measures].[IZVRŠENJE PRETHODNA 9212 Prij. sred. u Sljed. god. f]" caption="IZVRŠENJE PRETHODNA 9212 Prij. sred. u Sljed. god. f" measure="1" displayFolder="" measureGroup="BazaZaUpit" count="0"/>
    <cacheHierarchy uniqueName="[Measures].[IZVRŠENJE PRETHODNA FILTER f]" caption="IZVRŠENJE PRETHODNA FILTER f" measure="1" displayFolder="" measureGroup="BazaZaUpit" count="0"/>
    <cacheHierarchy uniqueName="[Measures].[IZVRŠENJE TEKUĆA f]" caption="IZVRŠENJE TEKUĆA f" measure="1" displayFolder="" measureGroup="BazaZaUpit" count="0"/>
    <cacheHierarchy uniqueName="[Measures].[IZVRŠENJE TEKUĆA 9211 Prij. sred. iz Preth. f]" caption="IZVRŠENJE TEKUĆA 9211 Prij. sred. iz Preth. f" measure="1" displayFolder="" measureGroup="BazaZaUpit" count="0"/>
    <cacheHierarchy uniqueName="[Measures].[IZVRŠENJE TEKUĆA 9212 Prij. sred. u Sljed. f]" caption="IZVRŠENJE TEKUĆA 9212 Prij. sred. u Sljed. f" measure="1" displayFolder="" measureGroup="BazaZaUpit" count="0"/>
    <cacheHierarchy uniqueName="[Measures].[IZVRŠENJE TEKUĆA FILTER f]" caption="IZVRŠENJE TEKUĆA FILTER f" measure="1" displayFolder="" measureGroup="BazaZaUpit" count="0" oneField="1">
      <fieldsUsage count="1">
        <fieldUsage x="9"/>
      </fieldsUsage>
    </cacheHierarchy>
    <cacheHierarchy uniqueName="[Measures].[IZVORNI PLAN ILI REBALANS ZA TEKUĆU f]" caption="IZVORNI PLAN ILI REBALANS ZA TEKUĆU f" measure="1" displayFolder="" measureGroup="BazaZaUpit" count="0" oneField="1">
      <fieldsUsage count="1">
        <fieldUsage x="7"/>
      </fieldsUsage>
    </cacheHierarchy>
    <cacheHierarchy uniqueName="[Measures].[IZVORNI PLAN ILI REBALANS ZA TEKUĆU 9211 Prij. sred. iz Preth. f]" caption="IZVORNI PLAN ILI REBALANS ZA TEKUĆU 9211 Prij. sred. iz Preth. f" measure="1" displayFolder="" measureGroup="BazaZaUpit" count="0"/>
    <cacheHierarchy uniqueName="[Measures].[IZVORNI PLAN ILI REBALANS ZA TEKUĆU 9212 Prij. sred. u Sljed. god. f]" caption="IZVORNI PLAN ILI REBALANS ZA TEKUĆU 9212 Prij. sred. u Sljed. god. f" measure="1" displayFolder="" measureGroup="BazaZaUpit" count="0"/>
    <cacheHierarchy uniqueName="[Measures].[IZVORNI PLAN ILI REBALANS ZA TEKUĆU FILTER f]" caption="IZVORNI PLAN ILI REBALANS ZA TEKUĆU FILTER f" measure="1" displayFolder="" measureGroup="BazaZaUpit" count="0"/>
    <cacheHierarchy uniqueName="[Measures].[TEKUĆI PLAN f]" caption="TEKUĆI PLAN f" measure="1" displayFolder="" measureGroup="BazaZaUpit" count="0" oneField="1">
      <fieldsUsage count="1">
        <fieldUsage x="8"/>
      </fieldsUsage>
    </cacheHierarchy>
    <cacheHierarchy uniqueName="[Measures].[TEKUĆI PLAN 9211 Prij. sred. iz Preth. f]" caption="TEKUĆI PLAN 9211 Prij. sred. iz Preth. f" measure="1" displayFolder="" measureGroup="BazaZaUpit" count="0"/>
    <cacheHierarchy uniqueName="[Measures].[TEKUĆI PLAN 9212 Prij. sred. u Sljed. god. f]" caption="TEKUĆI PLAN 9212 Prij. sred. u Sljed. god. f" measure="1" displayFolder="" measureGroup="BazaZaUpit" count="0"/>
    <cacheHierarchy uniqueName="[Measures].[TEKUĆI PLAN FILTER f]" caption="TEKUĆI PLAN FILTER f" measure="1" displayFolder="" measureGroup="BazaZaUpit" count="0"/>
    <cacheHierarchy uniqueName="[Measures].[Indeks (IZVRŠENJE TEKUĆA / IZVRŠENJE PRETHODNA) f]" caption="Indeks (IZVRŠENJE TEKUĆA / IZVRŠENJE PRETHODNA) f" measure="1" displayFolder="" measureGroup="BazaZaUpit" count="0"/>
    <cacheHierarchy uniqueName="[Measures].[Indeks (IZVRŠENJE TEKUĆA / IZVRŠENJE PRETHODNA) 9211 Prij. sred. iz Preth. f]" caption="Indeks (IZVRŠENJE TEKUĆA / IZVRŠENJE PRETHODNA) 9211 Prij. sred. iz Preth. f" measure="1" displayFolder="" measureGroup="BazaZaUpit" count="0"/>
    <cacheHierarchy uniqueName="[Measures].[Indeks (IZVRŠENJE TEKUĆA / IZVRŠENJE PRETHODNA) 9212 Prij. sred. u Sljed. god. f]" caption="Indeks (IZVRŠENJE TEKUĆA / IZVRŠENJE PRETHODNA) 9212 Prij. sred. u Sljed. god. f" measure="1" displayFolder="" measureGroup="BazaZaUpit" count="0"/>
    <cacheHierarchy uniqueName="[Measures].[Indeks (IZVRŠENJE TEKUĆA / TEKUĆI PLAN) f]" caption="Indeks (IZVRŠENJE TEKUĆA / TEKUĆI PLAN) f" measure="1" displayFolder="" measureGroup="BazaZaUpit" count="0"/>
    <cacheHierarchy uniqueName="[Measures].[Indeks (IZVRŠENJE TEKUĆA / TEKUĆI PLAN) 9211 Prij. sres. iz Preth. f]" caption="Indeks (IZVRŠENJE TEKUĆA / TEKUĆI PLAN) 9211 Prij. sres. iz Preth. f" measure="1" displayFolder="" measureGroup="BazaZaUpit" count="0"/>
    <cacheHierarchy uniqueName="[Measures].[Indeks (IZVRŠENJE TEKUĆA / TEKUĆI PLAN) 9212 Prij. sres. u Sljed. god. f]" caption="Indeks (IZVRŠENJE TEKUĆA / TEKUĆI PLAN) 9212 Prij. sres. u Sljed. god. f" measure="1" displayFolder="" measureGroup="BazaZaUpit" count="0"/>
    <cacheHierarchy uniqueName="[Measures].[Indeks (IZVRŠENJE TEKUĆA / TEKUĆI PLAN) FILTER f]" caption="Indeks (IZVRŠENJE TEKUĆA / TEKUĆI PLAN) FILTER f" measure="1" displayFolder="" measureGroup="BazaZaUpit" count="0"/>
    <cacheHierarchy uniqueName="[Measures].[Indeks (IZVRŠENJE TEKUĆA / IZVRŠENJE PRETHODNA) FILTER f]" caption="Indeks (IZVRŠENJE TEKUĆA / IZVRŠENJE PRETHODNA) FILTER f" measure="1" displayFolder="" measureGroup="BazaZaUpit" count="0"/>
    <cacheHierarchy uniqueName="[Measures].[% IZVRŠENJE TEKUĆA f Rashodi]" caption="% IZVRŠENJE TEKUĆA f Rashodi" measure="1" displayFolder="" measureGroup="BazaZaUpit" count="0"/>
    <cacheHierarchy uniqueName="[Measures].[% IZVRŠENJE TEKUĆA f Prihodi]" caption="% IZVRŠENJE TEKUĆA f Prihodi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saveData="0" refreshedBy="Kristina Ivancic" refreshedDate="45727.357999768516" createdVersion="8" refreshedVersion="6" minRefreshableVersion="3" recordCount="0" supportSubquery="1" supportAdvancedDrill="1">
  <cacheSource type="external" connectionId="4"/>
  <cacheFields count="8">
    <cacheField name="[BazaZaUpit].[Konto Broj i Naziv 1].[Konto Broj i Naziv 1]" caption="Konto Broj i Naziv 1" numFmtId="0" hierarchy="31" level="1">
      <sharedItems count="1">
        <s v="9 PRIJENOS I DONOS"/>
      </sharedItems>
    </cacheField>
    <cacheField name="[BazaZaUpit].[Konto Broj i Naziv 4].[Konto Broj i Naziv 4]" caption="Konto Broj i Naziv 4" numFmtId="0" hierarchy="34" level="1">
      <sharedItems count="2">
        <s v="9212 PRIJENOS SREDSTAVA U SLJEDEĆU GODINU"/>
        <s v="9211 PRIJENOS SREDSTAVA IZ PRETHODNE GODINE" u="1"/>
      </sharedItems>
    </cacheField>
    <cacheField name="[Measures].[IZVRŠENJE PRETHODNA 9212 Prij. sred. u Sljed. god. f]" caption="IZVRŠENJE PRETHODNA 9212 Prij. sred. u Sljed. god. f" numFmtId="0" hierarchy="87" level="32767"/>
    <cacheField name="[Measures].[IZVORNI PLAN ILI REBALANS ZA TEKUĆU 9212 Prij. sred. u Sljed. god. f]" caption="IZVORNI PLAN ILI REBALANS ZA TEKUĆU 9212 Prij. sred. u Sljed. god. f" numFmtId="0" hierarchy="95" level="32767"/>
    <cacheField name="[Measures].[TEKUĆI PLAN 9212 Prij. sred. u Sljed. god. f]" caption="TEKUĆI PLAN 9212 Prij. sred. u Sljed. god. f" numFmtId="0" hierarchy="99" level="32767"/>
    <cacheField name="[Measures].[IZVRŠENJE TEKUĆA 9212 Prij. sred. u Sljed. f]" caption="IZVRŠENJE TEKUĆA 9212 Prij. sred. u Sljed. f" numFmtId="0" hierarchy="91" level="32767"/>
    <cacheField name="[Measures].[Indeks (IZVRŠENJE TEKUĆA / IZVRŠENJE PRETHODNA) 9212 Prij. sred. u Sljed. god. f]" caption="Indeks (IZVRŠENJE TEKUĆA / IZVRŠENJE PRETHODNA) 9212 Prij. sred. u Sljed. god. f" numFmtId="0" hierarchy="103" level="32767"/>
    <cacheField name="[Measures].[Indeks (IZVRŠENJE TEKUĆA / TEKUĆI PLAN) 9212 Prij. sres. u Sljed. god. f]" caption="Indeks (IZVRŠENJE TEKUĆA / TEKUĆI PLAN) 9212 Prij. sres. u Sljed. god. f" numFmtId="0" hierarchy="106" level="32767"/>
  </cacheFields>
  <cacheHierarchies count="11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IZVRŠENJE PRETHODNA]" caption="IZVRŠENJE PRETHODNA" attribute="1" defaultMemberUniqueName="[BazaZaUpit].[IZVRŠENJE PRETHODNA].[All]" allUniqueName="[BazaZaUpit].[IZVRŠENJE PRETHODNA].[All]" dimensionUniqueName="[BazaZaUpit]" displayFolder="" count="0" memberValueDatatype="5" unbalanced="0"/>
    <cacheHierarchy uniqueName="[BazaZaUpit].[IZVORNI PLAN ILI REBALANS ZA TEKUĆU]" caption="IZVORNI PLAN ILI REBALANS ZA TEKUĆU" attribute="1" defaultMemberUniqueName="[BazaZaUpit].[IZVORNI PLAN ILI REBALANS ZA TEKUĆU].[All]" allUniqueName="[BazaZaUpit].[IZVORNI PLAN ILI REBALANS ZA TEKUĆU].[All]" dimensionUniqueName="[BazaZaUpit]" displayFolder="" count="0" memberValueDatatype="5" unbalanced="0"/>
    <cacheHierarchy uniqueName="[BazaZaUpit].[TEKUĆI PLAN]" caption="TEKUĆI PLAN" attribute="1" defaultMemberUniqueName="[BazaZaUpit].[TEKUĆI PLAN].[All]" allUniqueName="[BazaZaUpit].[TEKUĆI PLAN].[All]" dimensionUniqueName="[BazaZaUpit]" displayFolder="" count="0" memberValueDatatype="5" unbalanced="0"/>
    <cacheHierarchy uniqueName="[BazaZaUpit].[IZVRŠENJE TEKUĆA]" caption="IZVRŠENJE TEKUĆA" attribute="1" defaultMemberUniqueName="[BazaZaUpit].[IZVRŠENJE TEKUĆA].[All]" allUniqueName="[BazaZaUpit].[IZVRŠENJE TEKUĆA].[All]" dimensionUniqueName="[BazaZaUpit]" displayFolder="" count="0" memberValueDatatype="5" unbalanced="0"/>
    <cacheHierarchy uniqueName="[BazaZaUpit].[INDEKS 1]" caption="INDEKS 1" attribute="1" defaultMemberUniqueName="[BazaZaUpit].[INDEKS 1].[All]" allUniqueName="[BazaZaUpit].[INDEKS 1].[All]" dimensionUniqueName="[BazaZaUpit]" displayFolder="" count="0" memberValueDatatype="5" unbalanced="0"/>
    <cacheHierarchy uniqueName="[BazaZaUpit].[INDEKS3]" caption="INDEKS3" attribute="1" defaultMemberUniqueName="[BazaZaUpit].[INDEKS3].[All]" allUniqueName="[BazaZaUpit].[INDEKS3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0" memberValueDatatype="130" unbalanced="0"/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Konto Broj i Naziv 2 - Legenda]" caption="Konto Broj i Naziv 2 - Legenda" attribute="1" defaultMemberUniqueName="[BazaZaUpit].[Konto Broj i Naziv 2 - Legenda].[All]" allUniqueName="[BazaZaUpit].[Konto Broj i Naziv 2 - Legenda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TEKUĆA]" caption="Zbroj resursa IZVRŠENJE TEKUĆA" measure="1" displayFolder="" measureGroup="BazaZaUpit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PRETHODNA f]" caption="IZVRŠENJE PRETHODNA f" measure="1" displayFolder="" measureGroup="BazaZaUpit" count="0"/>
    <cacheHierarchy uniqueName="[Measures].[IZVRŠENJE PRETHODNA 9211 Prij. sred. iz Preth. f]" caption="IZVRŠENJE PRETHODNA 9211 Prij. sred. iz Preth. f" measure="1" displayFolder="" measureGroup="BazaZaUpit" count="0"/>
    <cacheHierarchy uniqueName="[Measures].[IZVRŠENJE PRETHODNA 9212 Prij. sred. u Sljed. god. f]" caption="IZVRŠENJE PRETHODNA 9212 Prij. sred. u Sljed. god. f" measure="1" displayFolder="" measureGroup="BazaZaUpit" count="0" oneField="1">
      <fieldsUsage count="1">
        <fieldUsage x="2"/>
      </fieldsUsage>
    </cacheHierarchy>
    <cacheHierarchy uniqueName="[Measures].[IZVRŠENJE PRETHODNA FILTER f]" caption="IZVRŠENJE PRETHODNA FILTER f" measure="1" displayFolder="" measureGroup="BazaZaUpit" count="0"/>
    <cacheHierarchy uniqueName="[Measures].[IZVRŠENJE TEKUĆA f]" caption="IZVRŠENJE TEKUĆA f" measure="1" displayFolder="" measureGroup="BazaZaUpit" count="0"/>
    <cacheHierarchy uniqueName="[Measures].[IZVRŠENJE TEKUĆA 9211 Prij. sred. iz Preth. f]" caption="IZVRŠENJE TEKUĆA 9211 Prij. sred. iz Preth. f" measure="1" displayFolder="" measureGroup="BazaZaUpit" count="0"/>
    <cacheHierarchy uniqueName="[Measures].[IZVRŠENJE TEKUĆA 9212 Prij. sred. u Sljed. f]" caption="IZVRŠENJE TEKUĆA 9212 Prij. sred. u Sljed. f" measure="1" displayFolder="" measureGroup="BazaZaUpit" count="0" oneField="1">
      <fieldsUsage count="1">
        <fieldUsage x="5"/>
      </fieldsUsage>
    </cacheHierarchy>
    <cacheHierarchy uniqueName="[Measures].[IZVRŠENJE TEKUĆA FILTER f]" caption="IZVRŠENJE TEKUĆA FILTER f" measure="1" displayFolder="" measureGroup="BazaZaUpit" count="0"/>
    <cacheHierarchy uniqueName="[Measures].[IZVORNI PLAN ILI REBALANS ZA TEKUĆU f]" caption="IZVORNI PLAN ILI REBALANS ZA TEKUĆU f" measure="1" displayFolder="" measureGroup="BazaZaUpit" count="0"/>
    <cacheHierarchy uniqueName="[Measures].[IZVORNI PLAN ILI REBALANS ZA TEKUĆU 9211 Prij. sred. iz Preth. f]" caption="IZVORNI PLAN ILI REBALANS ZA TEKUĆU 9211 Prij. sred. iz Preth. f" measure="1" displayFolder="" measureGroup="BazaZaUpit" count="0"/>
    <cacheHierarchy uniqueName="[Measures].[IZVORNI PLAN ILI REBALANS ZA TEKUĆU 9212 Prij. sred. u Sljed. god. f]" caption="IZVORNI PLAN ILI REBALANS ZA TEKUĆU 9212 Prij. sred. u Sljed. god. f" measure="1" displayFolder="" measureGroup="BazaZaUpit" count="0" oneField="1">
      <fieldsUsage count="1">
        <fieldUsage x="3"/>
      </fieldsUsage>
    </cacheHierarchy>
    <cacheHierarchy uniqueName="[Measures].[IZVORNI PLAN ILI REBALANS ZA TEKUĆU FILTER f]" caption="IZVORNI PLAN ILI REBALANS ZA TEKUĆU FILTER f" measure="1" displayFolder="" measureGroup="BazaZaUpit" count="0"/>
    <cacheHierarchy uniqueName="[Measures].[TEKUĆI PLAN f]" caption="TEKUĆI PLAN f" measure="1" displayFolder="" measureGroup="BazaZaUpit" count="0"/>
    <cacheHierarchy uniqueName="[Measures].[TEKUĆI PLAN 9211 Prij. sred. iz Preth. f]" caption="TEKUĆI PLAN 9211 Prij. sred. iz Preth. f" measure="1" displayFolder="" measureGroup="BazaZaUpit" count="0"/>
    <cacheHierarchy uniqueName="[Measures].[TEKUĆI PLAN 9212 Prij. sred. u Sljed. god. f]" caption="TEKUĆI PLAN 9212 Prij. sred. u Sljed. god. f" measure="1" displayFolder="" measureGroup="BazaZaUpit" count="0" oneField="1">
      <fieldsUsage count="1">
        <fieldUsage x="4"/>
      </fieldsUsage>
    </cacheHierarchy>
    <cacheHierarchy uniqueName="[Measures].[TEKUĆI PLAN FILTER f]" caption="TEKUĆI PLAN FILTER f" measure="1" displayFolder="" measureGroup="BazaZaUpit" count="0"/>
    <cacheHierarchy uniqueName="[Measures].[Indeks (IZVRŠENJE TEKUĆA / IZVRŠENJE PRETHODNA) f]" caption="Indeks (IZVRŠENJE TEKUĆA / IZVRŠENJE PRETHODNA) f" measure="1" displayFolder="" measureGroup="BazaZaUpit" count="0"/>
    <cacheHierarchy uniqueName="[Measures].[Indeks (IZVRŠENJE TEKUĆA / IZVRŠENJE PRETHODNA) 9211 Prij. sred. iz Preth. f]" caption="Indeks (IZVRŠENJE TEKUĆA / IZVRŠENJE PRETHODNA) 9211 Prij. sred. iz Preth. f" measure="1" displayFolder="" measureGroup="BazaZaUpit" count="0"/>
    <cacheHierarchy uniqueName="[Measures].[Indeks (IZVRŠENJE TEKUĆA / IZVRŠENJE PRETHODNA) 9212 Prij. sred. u Sljed. god. f]" caption="Indeks (IZVRŠENJE TEKUĆA / IZVRŠENJE PRETHODNA) 9212 Prij. sred. u Sljed. god. f" measure="1" displayFolder="" measureGroup="BazaZaUpit" count="0" oneField="1">
      <fieldsUsage count="1">
        <fieldUsage x="6"/>
      </fieldsUsage>
    </cacheHierarchy>
    <cacheHierarchy uniqueName="[Measures].[Indeks (IZVRŠENJE TEKUĆA / TEKUĆI PLAN) f]" caption="Indeks (IZVRŠENJE TEKUĆA / TEKUĆI PLAN) f" measure="1" displayFolder="" measureGroup="BazaZaUpit" count="0"/>
    <cacheHierarchy uniqueName="[Measures].[Indeks (IZVRŠENJE TEKUĆA / TEKUĆI PLAN) 9211 Prij. sres. iz Preth. f]" caption="Indeks (IZVRŠENJE TEKUĆA / TEKUĆI PLAN) 9211 Prij. sres. iz Preth. f" measure="1" displayFolder="" measureGroup="BazaZaUpit" count="0"/>
    <cacheHierarchy uniqueName="[Measures].[Indeks (IZVRŠENJE TEKUĆA / TEKUĆI PLAN) 9212 Prij. sres. u Sljed. god. f]" caption="Indeks (IZVRŠENJE TEKUĆA / TEKUĆI PLAN) 9212 Prij. sres. u Sljed. god. f" measure="1" displayFolder="" measureGroup="BazaZaUpit" count="0" oneField="1">
      <fieldsUsage count="1">
        <fieldUsage x="7"/>
      </fieldsUsage>
    </cacheHierarchy>
    <cacheHierarchy uniqueName="[Measures].[Indeks (IZVRŠENJE TEKUĆA / TEKUĆI PLAN) FILTER f]" caption="Indeks (IZVRŠENJE TEKUĆA / TEKUĆI PLAN) FILTER f" measure="1" displayFolder="" measureGroup="BazaZaUpit" count="0"/>
    <cacheHierarchy uniqueName="[Measures].[Indeks (IZVRŠENJE TEKUĆA / IZVRŠENJE PRETHODNA) FILTER f]" caption="Indeks (IZVRŠENJE TEKUĆA / IZVRŠENJE PRETHODNA) FILTER f" measure="1" displayFolder="" measureGroup="BazaZaUpit" count="0"/>
    <cacheHierarchy uniqueName="[Measures].[% IZVRŠENJE TEKUĆA f Rashodi]" caption="% IZVRŠENJE TEKUĆA f Rashodi" measure="1" displayFolder="" measureGroup="BazaZaUpit" count="0"/>
    <cacheHierarchy uniqueName="[Measures].[% IZVRŠENJE TEKUĆA f Prihodi]" caption="% IZVRŠENJE TEKUĆA f Prihodi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saveData="0" refreshedBy="Kristina Ivancic" refreshedDate="45727.358001736109" createdVersion="8" refreshedVersion="6" minRefreshableVersion="3" recordCount="0" supportSubquery="1" supportAdvancedDrill="1">
  <cacheSource type="external" connectionId="4"/>
  <cacheFields count="7">
    <cacheField name="[BazaZaUpit].[Konto Broj i Naziv 1].[Konto Broj i Naziv 1]" caption="Konto Broj i Naziv 1" numFmtId="0" hierarchy="31" level="1">
      <sharedItems count="1">
        <s v="5 Izdaci za financijsku imovinu i otplate zajmova"/>
      </sharedItems>
    </cacheField>
    <cacheField name="[Measures].[IZVRŠENJE PRETHODNA f]" caption="IZVRŠENJE PRETHODNA f" numFmtId="0" hierarchy="85" level="32767"/>
    <cacheField name="[Measures].[IZVORNI PLAN ILI REBALANS ZA TEKUĆU f]" caption="IZVORNI PLAN ILI REBALANS ZA TEKUĆU f" numFmtId="0" hierarchy="93" level="32767"/>
    <cacheField name="[Measures].[TEKUĆI PLAN f]" caption="TEKUĆI PLAN f" numFmtId="0" hierarchy="97" level="32767"/>
    <cacheField name="[Measures].[IZVRŠENJE TEKUĆA f]" caption="IZVRŠENJE TEKUĆA f" numFmtId="0" hierarchy="89" level="32767"/>
    <cacheField name="[Measures].[Indeks (IZVRŠENJE TEKUĆA / IZVRŠENJE PRETHODNA) f]" caption="Indeks (IZVRŠENJE TEKUĆA / IZVRŠENJE PRETHODNA) f" numFmtId="0" hierarchy="101" level="32767"/>
    <cacheField name="[Measures].[Indeks (IZVRŠENJE TEKUĆA / TEKUĆI PLAN) f]" caption="Indeks (IZVRŠENJE TEKUĆA / TEKUĆI PLAN) f" numFmtId="0" hierarchy="104" level="32767"/>
  </cacheFields>
  <cacheHierarchies count="11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IZVRŠENJE PRETHODNA]" caption="IZVRŠENJE PRETHODNA" attribute="1" defaultMemberUniqueName="[BazaZaUpit].[IZVRŠENJE PRETHODNA].[All]" allUniqueName="[BazaZaUpit].[IZVRŠENJE PRETHODNA].[All]" dimensionUniqueName="[BazaZaUpit]" displayFolder="" count="0" memberValueDatatype="5" unbalanced="0"/>
    <cacheHierarchy uniqueName="[BazaZaUpit].[IZVORNI PLAN ILI REBALANS ZA TEKUĆU]" caption="IZVORNI PLAN ILI REBALANS ZA TEKUĆU" attribute="1" defaultMemberUniqueName="[BazaZaUpit].[IZVORNI PLAN ILI REBALANS ZA TEKUĆU].[All]" allUniqueName="[BazaZaUpit].[IZVORNI PLAN ILI REBALANS ZA TEKUĆU].[All]" dimensionUniqueName="[BazaZaUpit]" displayFolder="" count="0" memberValueDatatype="5" unbalanced="0"/>
    <cacheHierarchy uniqueName="[BazaZaUpit].[TEKUĆI PLAN]" caption="TEKUĆI PLAN" attribute="1" defaultMemberUniqueName="[BazaZaUpit].[TEKUĆI PLAN].[All]" allUniqueName="[BazaZaUpit].[TEKUĆI PLAN].[All]" dimensionUniqueName="[BazaZaUpit]" displayFolder="" count="0" memberValueDatatype="5" unbalanced="0"/>
    <cacheHierarchy uniqueName="[BazaZaUpit].[IZVRŠENJE TEKUĆA]" caption="IZVRŠENJE TEKUĆA" attribute="1" defaultMemberUniqueName="[BazaZaUpit].[IZVRŠENJE TEKUĆA].[All]" allUniqueName="[BazaZaUpit].[IZVRŠENJE TEKUĆA].[All]" dimensionUniqueName="[BazaZaUpit]" displayFolder="" count="0" memberValueDatatype="5" unbalanced="0"/>
    <cacheHierarchy uniqueName="[BazaZaUpit].[INDEKS 1]" caption="INDEKS 1" attribute="1" defaultMemberUniqueName="[BazaZaUpit].[INDEKS 1].[All]" allUniqueName="[BazaZaUpit].[INDEKS 1].[All]" dimensionUniqueName="[BazaZaUpit]" displayFolder="" count="0" memberValueDatatype="5" unbalanced="0"/>
    <cacheHierarchy uniqueName="[BazaZaUpit].[INDEKS3]" caption="INDEKS3" attribute="1" defaultMemberUniqueName="[BazaZaUpit].[INDEKS3].[All]" allUniqueName="[BazaZaUpit].[INDEKS3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0" memberValueDatatype="130" unbalanced="0"/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BazaZaUpit].[Konto Broj i Naziv 2 - Legenda]" caption="Konto Broj i Naziv 2 - Legenda" attribute="1" defaultMemberUniqueName="[BazaZaUpit].[Konto Broj i Naziv 2 - Legenda].[All]" allUniqueName="[BazaZaUpit].[Konto Broj i Naziv 2 - Legenda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TEKUĆA]" caption="Zbroj resursa IZVRŠENJE TEKUĆA" measure="1" displayFolder="" measureGroup="BazaZaUpit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PRETHODNA f]" caption="IZVRŠENJE PRETHODNA f" measure="1" displayFolder="" measureGroup="BazaZaUpit" count="0" oneField="1">
      <fieldsUsage count="1">
        <fieldUsage x="1"/>
      </fieldsUsage>
    </cacheHierarchy>
    <cacheHierarchy uniqueName="[Measures].[IZVRŠENJE PRETHODNA 9211 Prij. sred. iz Preth. f]" caption="IZVRŠENJE PRETHODNA 9211 Prij. sred. iz Preth. f" measure="1" displayFolder="" measureGroup="BazaZaUpit" count="0"/>
    <cacheHierarchy uniqueName="[Measures].[IZVRŠENJE PRETHODNA 9212 Prij. sred. u Sljed. god. f]" caption="IZVRŠENJE PRETHODNA 9212 Prij. sred. u Sljed. god. f" measure="1" displayFolder="" measureGroup="BazaZaUpit" count="0"/>
    <cacheHierarchy uniqueName="[Measures].[IZVRŠENJE PRETHODNA FILTER f]" caption="IZVRŠENJE PRETHODNA FILTER f" measure="1" displayFolder="" measureGroup="BazaZaUpit" count="0"/>
    <cacheHierarchy uniqueName="[Measures].[IZVRŠENJE TEKUĆA f]" caption="IZVRŠENJE TEKUĆA f" measure="1" displayFolder="" measureGroup="BazaZaUpit" count="0" oneField="1">
      <fieldsUsage count="1">
        <fieldUsage x="4"/>
      </fieldsUsage>
    </cacheHierarchy>
    <cacheHierarchy uniqueName="[Measures].[IZVRŠENJE TEKUĆA 9211 Prij. sred. iz Preth. f]" caption="IZVRŠENJE TEKUĆA 9211 Prij. sred. iz Preth. f" measure="1" displayFolder="" measureGroup="BazaZaUpit" count="0"/>
    <cacheHierarchy uniqueName="[Measures].[IZVRŠENJE TEKUĆA 9212 Prij. sred. u Sljed. f]" caption="IZVRŠENJE TEKUĆA 9212 Prij. sred. u Sljed. f" measure="1" displayFolder="" measureGroup="BazaZaUpit" count="0"/>
    <cacheHierarchy uniqueName="[Measures].[IZVRŠENJE TEKUĆA FILTER f]" caption="IZVRŠENJE TEKUĆA FILTER f" measure="1" displayFolder="" measureGroup="BazaZaUpit" count="0"/>
    <cacheHierarchy uniqueName="[Measures].[IZVORNI PLAN ILI REBALANS ZA TEKUĆU f]" caption="IZVORNI PLAN ILI REBALANS ZA TEKUĆU f" measure="1" displayFolder="" measureGroup="BazaZaUpit" count="0" oneField="1">
      <fieldsUsage count="1">
        <fieldUsage x="2"/>
      </fieldsUsage>
    </cacheHierarchy>
    <cacheHierarchy uniqueName="[Measures].[IZVORNI PLAN ILI REBALANS ZA TEKUĆU 9211 Prij. sred. iz Preth. f]" caption="IZVORNI PLAN ILI REBALANS ZA TEKUĆU 9211 Prij. sred. iz Preth. f" measure="1" displayFolder="" measureGroup="BazaZaUpit" count="0"/>
    <cacheHierarchy uniqueName="[Measures].[IZVORNI PLAN ILI REBALANS ZA TEKUĆU 9212 Prij. sred. u Sljed. god. f]" caption="IZVORNI PLAN ILI REBALANS ZA TEKUĆU 9212 Prij. sred. u Sljed. god. f" measure="1" displayFolder="" measureGroup="BazaZaUpit" count="0"/>
    <cacheHierarchy uniqueName="[Measures].[IZVORNI PLAN ILI REBALANS ZA TEKUĆU FILTER f]" caption="IZVORNI PLAN ILI REBALANS ZA TEKUĆU FILTER f" measure="1" displayFolder="" measureGroup="BazaZaUpit" count="0"/>
    <cacheHierarchy uniqueName="[Measures].[TEKUĆI PLAN f]" caption="TEKUĆI PLAN f" measure="1" displayFolder="" measureGroup="BazaZaUpit" count="0" oneField="1">
      <fieldsUsage count="1">
        <fieldUsage x="3"/>
      </fieldsUsage>
    </cacheHierarchy>
    <cacheHierarchy uniqueName="[Measures].[TEKUĆI PLAN 9211 Prij. sred. iz Preth. f]" caption="TEKUĆI PLAN 9211 Prij. sred. iz Preth. f" measure="1" displayFolder="" measureGroup="BazaZaUpit" count="0"/>
    <cacheHierarchy uniqueName="[Measures].[TEKUĆI PLAN 9212 Prij. sred. u Sljed. god. f]" caption="TEKUĆI PLAN 9212 Prij. sred. u Sljed. god. f" measure="1" displayFolder="" measureGroup="BazaZaUpit" count="0"/>
    <cacheHierarchy uniqueName="[Measures].[TEKUĆI PLAN FILTER f]" caption="TEKUĆI PLAN FILTER f" measure="1" displayFolder="" measureGroup="BazaZaUpit" count="0"/>
    <cacheHierarchy uniqueName="[Measures].[Indeks (IZVRŠENJE TEKUĆA / IZVRŠENJE PRETHODNA) f]" caption="Indeks (IZVRŠENJE TEKUĆA / IZVRŠENJE PRETHODNA) f" measure="1" displayFolder="" measureGroup="BazaZaUpit" count="0" oneField="1">
      <fieldsUsage count="1">
        <fieldUsage x="5"/>
      </fieldsUsage>
    </cacheHierarchy>
    <cacheHierarchy uniqueName="[Measures].[Indeks (IZVRŠENJE TEKUĆA / IZVRŠENJE PRETHODNA) 9211 Prij. sred. iz Preth. f]" caption="Indeks (IZVRŠENJE TEKUĆA / IZVRŠENJE PRETHODNA) 9211 Prij. sred. iz Preth. f" measure="1" displayFolder="" measureGroup="BazaZaUpit" count="0"/>
    <cacheHierarchy uniqueName="[Measures].[Indeks (IZVRŠENJE TEKUĆA / IZVRŠENJE PRETHODNA) 9212 Prij. sred. u Sljed. god. f]" caption="Indeks (IZVRŠENJE TEKUĆA / IZVRŠENJE PRETHODNA) 9212 Prij. sred. u Sljed. god. f" measure="1" displayFolder="" measureGroup="BazaZaUpit" count="0"/>
    <cacheHierarchy uniqueName="[Measures].[Indeks (IZVRŠENJE TEKUĆA / TEKUĆI PLAN) f]" caption="Indeks (IZVRŠENJE TEKUĆA / TEKUĆI PLAN) f" measure="1" displayFolder="" measureGroup="BazaZaUpit" count="0" oneField="1">
      <fieldsUsage count="1">
        <fieldUsage x="6"/>
      </fieldsUsage>
    </cacheHierarchy>
    <cacheHierarchy uniqueName="[Measures].[Indeks (IZVRŠENJE TEKUĆA / TEKUĆI PLAN) 9211 Prij. sres. iz Preth. f]" caption="Indeks (IZVRŠENJE TEKUĆA / TEKUĆI PLAN) 9211 Prij. sres. iz Preth. f" measure="1" displayFolder="" measureGroup="BazaZaUpit" count="0"/>
    <cacheHierarchy uniqueName="[Measures].[Indeks (IZVRŠENJE TEKUĆA / TEKUĆI PLAN) 9212 Prij. sres. u Sljed. god. f]" caption="Indeks (IZVRŠENJE TEKUĆA / TEKUĆI PLAN) 9212 Prij. sres. u Sljed. god. f" measure="1" displayFolder="" measureGroup="BazaZaUpit" count="0"/>
    <cacheHierarchy uniqueName="[Measures].[Indeks (IZVRŠENJE TEKUĆA / TEKUĆI PLAN) FILTER f]" caption="Indeks (IZVRŠENJE TEKUĆA / TEKUĆI PLAN) FILTER f" measure="1" displayFolder="" measureGroup="BazaZaUpit" count="0"/>
    <cacheHierarchy uniqueName="[Measures].[Indeks (IZVRŠENJE TEKUĆA / IZVRŠENJE PRETHODNA) FILTER f]" caption="Indeks (IZVRŠENJE TEKUĆA / IZVRŠENJE PRETHODNA) FILTER f" measure="1" displayFolder="" measureGroup="BazaZaUpit" count="0"/>
    <cacheHierarchy uniqueName="[Measures].[% IZVRŠENJE TEKUĆA f Rashodi]" caption="% IZVRŠENJE TEKUĆA f Rashodi" measure="1" displayFolder="" measureGroup="BazaZaUpit" count="0"/>
    <cacheHierarchy uniqueName="[Measures].[% IZVRŠENJE TEKUĆA f Prihodi]" caption="% IZVRŠENJE TEKUĆA f Prihodi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saveData="0" refreshedBy="Kristina Ivancic" refreshedDate="45727.358003240741" createdVersion="8" refreshedVersion="6" minRefreshableVersion="3" recordCount="0" supportSubquery="1" supportAdvancedDrill="1">
  <cacheSource type="external" connectionId="4"/>
  <cacheFields count="8">
    <cacheField name="[BazaZaUpit].[Konto Broj i Naziv 1].[Konto Broj i Naziv 1]" caption="Konto Broj i Naziv 1" numFmtId="0" hierarchy="31" level="1">
      <sharedItems count="1">
        <s v="9 PRIJENOS I DONOS"/>
      </sharedItems>
    </cacheField>
    <cacheField name="[BazaZaUpit].[Konto Broj i Naziv 4].[Konto Broj i Naziv 4]" caption="Konto Broj i Naziv 4" numFmtId="0" hierarchy="34" level="1">
      <sharedItems count="1">
        <s v="9211 PRIJENOS SREDSTAVA IZ PRETHODNE GODINE"/>
      </sharedItems>
    </cacheField>
    <cacheField name="[Measures].[IZVRŠENJE PRETHODNA 9211 Prij. sred. iz Preth. f]" caption="IZVRŠENJE PRETHODNA 9211 Prij. sred. iz Preth. f" numFmtId="0" hierarchy="86" level="32767"/>
    <cacheField name="[Measures].[IZVORNI PLAN ILI REBALANS ZA TEKUĆU 9211 Prij. sred. iz Preth. f]" caption="IZVORNI PLAN ILI REBALANS ZA TEKUĆU 9211 Prij. sred. iz Preth. f" numFmtId="0" hierarchy="94" level="32767"/>
    <cacheField name="[Measures].[TEKUĆI PLAN 9211 Prij. sred. iz Preth. f]" caption="TEKUĆI PLAN 9211 Prij. sred. iz Preth. f" numFmtId="0" hierarchy="98" level="32767"/>
    <cacheField name="[Measures].[IZVRŠENJE TEKUĆA 9211 Prij. sred. iz Preth. f]" caption="IZVRŠENJE TEKUĆA 9211 Prij. sred. iz Preth. f" numFmtId="0" hierarchy="90" level="32767"/>
    <cacheField name="[Measures].[Indeks (IZVRŠENJE TEKUĆA / IZVRŠENJE PRETHODNA) 9211 Prij. sred. iz Preth. f]" caption="Indeks (IZVRŠENJE TEKUĆA / IZVRŠENJE PRETHODNA) 9211 Prij. sred. iz Preth. f" numFmtId="0" hierarchy="102" level="32767"/>
    <cacheField name="[Measures].[Indeks (IZVRŠENJE TEKUĆA / TEKUĆI PLAN) 9211 Prij. sres. iz Preth. f]" caption="Indeks (IZVRŠENJE TEKUĆA / TEKUĆI PLAN) 9211 Prij. sres. iz Preth. f" numFmtId="0" hierarchy="105" level="32767"/>
  </cacheFields>
  <cacheHierarchies count="11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IZVRŠENJE PRETHODNA]" caption="IZVRŠENJE PRETHODNA" attribute="1" defaultMemberUniqueName="[BazaZaUpit].[IZVRŠENJE PRETHODNA].[All]" allUniqueName="[BazaZaUpit].[IZVRŠENJE PRETHODNA].[All]" dimensionUniqueName="[BazaZaUpit]" displayFolder="" count="0" memberValueDatatype="5" unbalanced="0"/>
    <cacheHierarchy uniqueName="[BazaZaUpit].[IZVORNI PLAN ILI REBALANS ZA TEKUĆU]" caption="IZVORNI PLAN ILI REBALANS ZA TEKUĆU" attribute="1" defaultMemberUniqueName="[BazaZaUpit].[IZVORNI PLAN ILI REBALANS ZA TEKUĆU].[All]" allUniqueName="[BazaZaUpit].[IZVORNI PLAN ILI REBALANS ZA TEKUĆU].[All]" dimensionUniqueName="[BazaZaUpit]" displayFolder="" count="0" memberValueDatatype="5" unbalanced="0"/>
    <cacheHierarchy uniqueName="[BazaZaUpit].[TEKUĆI PLAN]" caption="TEKUĆI PLAN" attribute="1" defaultMemberUniqueName="[BazaZaUpit].[TEKUĆI PLAN].[All]" allUniqueName="[BazaZaUpit].[TEKUĆI PLAN].[All]" dimensionUniqueName="[BazaZaUpit]" displayFolder="" count="0" memberValueDatatype="5" unbalanced="0"/>
    <cacheHierarchy uniqueName="[BazaZaUpit].[IZVRŠENJE TEKUĆA]" caption="IZVRŠENJE TEKUĆA" attribute="1" defaultMemberUniqueName="[BazaZaUpit].[IZVRŠENJE TEKUĆA].[All]" allUniqueName="[BazaZaUpit].[IZVRŠENJE TEKUĆA].[All]" dimensionUniqueName="[BazaZaUpit]" displayFolder="" count="0" memberValueDatatype="5" unbalanced="0"/>
    <cacheHierarchy uniqueName="[BazaZaUpit].[INDEKS 1]" caption="INDEKS 1" attribute="1" defaultMemberUniqueName="[BazaZaUpit].[INDEKS 1].[All]" allUniqueName="[BazaZaUpit].[INDEKS 1].[All]" dimensionUniqueName="[BazaZaUpit]" displayFolder="" count="0" memberValueDatatype="5" unbalanced="0"/>
    <cacheHierarchy uniqueName="[BazaZaUpit].[INDEKS3]" caption="INDEKS3" attribute="1" defaultMemberUniqueName="[BazaZaUpit].[INDEKS3].[All]" allUniqueName="[BazaZaUpit].[INDEKS3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0" memberValueDatatype="130" unbalanced="0"/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Konto Broj i Naziv 2 - Legenda]" caption="Konto Broj i Naziv 2 - Legenda" attribute="1" defaultMemberUniqueName="[BazaZaUpit].[Konto Broj i Naziv 2 - Legenda].[All]" allUniqueName="[BazaZaUpit].[Konto Broj i Naziv 2 - Legenda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TEKUĆA]" caption="Zbroj resursa IZVRŠENJE TEKUĆA" measure="1" displayFolder="" measureGroup="BazaZaUpit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PRETHODNA f]" caption="IZVRŠENJE PRETHODNA f" measure="1" displayFolder="" measureGroup="BazaZaUpit" count="0"/>
    <cacheHierarchy uniqueName="[Measures].[IZVRŠENJE PRETHODNA 9211 Prij. sred. iz Preth. f]" caption="IZVRŠENJE PRETHODNA 9211 Prij. sred. iz Preth. f" measure="1" displayFolder="" measureGroup="BazaZaUpit" count="0" oneField="1">
      <fieldsUsage count="1">
        <fieldUsage x="2"/>
      </fieldsUsage>
    </cacheHierarchy>
    <cacheHierarchy uniqueName="[Measures].[IZVRŠENJE PRETHODNA 9212 Prij. sred. u Sljed. god. f]" caption="IZVRŠENJE PRETHODNA 9212 Prij. sred. u Sljed. god. f" measure="1" displayFolder="" measureGroup="BazaZaUpit" count="0"/>
    <cacheHierarchy uniqueName="[Measures].[IZVRŠENJE PRETHODNA FILTER f]" caption="IZVRŠENJE PRETHODNA FILTER f" measure="1" displayFolder="" measureGroup="BazaZaUpit" count="0"/>
    <cacheHierarchy uniqueName="[Measures].[IZVRŠENJE TEKUĆA f]" caption="IZVRŠENJE TEKUĆA f" measure="1" displayFolder="" measureGroup="BazaZaUpit" count="0"/>
    <cacheHierarchy uniqueName="[Measures].[IZVRŠENJE TEKUĆA 9211 Prij. sred. iz Preth. f]" caption="IZVRŠENJE TEKUĆA 9211 Prij. sred. iz Preth. f" measure="1" displayFolder="" measureGroup="BazaZaUpit" count="0" oneField="1">
      <fieldsUsage count="1">
        <fieldUsage x="5"/>
      </fieldsUsage>
    </cacheHierarchy>
    <cacheHierarchy uniqueName="[Measures].[IZVRŠENJE TEKUĆA 9212 Prij. sred. u Sljed. f]" caption="IZVRŠENJE TEKUĆA 9212 Prij. sred. u Sljed. f" measure="1" displayFolder="" measureGroup="BazaZaUpit" count="0"/>
    <cacheHierarchy uniqueName="[Measures].[IZVRŠENJE TEKUĆA FILTER f]" caption="IZVRŠENJE TEKUĆA FILTER f" measure="1" displayFolder="" measureGroup="BazaZaUpit" count="0"/>
    <cacheHierarchy uniqueName="[Measures].[IZVORNI PLAN ILI REBALANS ZA TEKUĆU f]" caption="IZVORNI PLAN ILI REBALANS ZA TEKUĆU f" measure="1" displayFolder="" measureGroup="BazaZaUpit" count="0"/>
    <cacheHierarchy uniqueName="[Measures].[IZVORNI PLAN ILI REBALANS ZA TEKUĆU 9211 Prij. sred. iz Preth. f]" caption="IZVORNI PLAN ILI REBALANS ZA TEKUĆU 9211 Prij. sred. iz Preth. f" measure="1" displayFolder="" measureGroup="BazaZaUpit" count="0" oneField="1">
      <fieldsUsage count="1">
        <fieldUsage x="3"/>
      </fieldsUsage>
    </cacheHierarchy>
    <cacheHierarchy uniqueName="[Measures].[IZVORNI PLAN ILI REBALANS ZA TEKUĆU 9212 Prij. sred. u Sljed. god. f]" caption="IZVORNI PLAN ILI REBALANS ZA TEKUĆU 9212 Prij. sred. u Sljed. god. f" measure="1" displayFolder="" measureGroup="BazaZaUpit" count="0"/>
    <cacheHierarchy uniqueName="[Measures].[IZVORNI PLAN ILI REBALANS ZA TEKUĆU FILTER f]" caption="IZVORNI PLAN ILI REBALANS ZA TEKUĆU FILTER f" measure="1" displayFolder="" measureGroup="BazaZaUpit" count="0"/>
    <cacheHierarchy uniqueName="[Measures].[TEKUĆI PLAN f]" caption="TEKUĆI PLAN f" measure="1" displayFolder="" measureGroup="BazaZaUpit" count="0"/>
    <cacheHierarchy uniqueName="[Measures].[TEKUĆI PLAN 9211 Prij. sred. iz Preth. f]" caption="TEKUĆI PLAN 9211 Prij. sred. iz Preth. f" measure="1" displayFolder="" measureGroup="BazaZaUpit" count="0" oneField="1">
      <fieldsUsage count="1">
        <fieldUsage x="4"/>
      </fieldsUsage>
    </cacheHierarchy>
    <cacheHierarchy uniqueName="[Measures].[TEKUĆI PLAN 9212 Prij. sred. u Sljed. god. f]" caption="TEKUĆI PLAN 9212 Prij. sred. u Sljed. god. f" measure="1" displayFolder="" measureGroup="BazaZaUpit" count="0"/>
    <cacheHierarchy uniqueName="[Measures].[TEKUĆI PLAN FILTER f]" caption="TEKUĆI PLAN FILTER f" measure="1" displayFolder="" measureGroup="BazaZaUpit" count="0"/>
    <cacheHierarchy uniqueName="[Measures].[Indeks (IZVRŠENJE TEKUĆA / IZVRŠENJE PRETHODNA) f]" caption="Indeks (IZVRŠENJE TEKUĆA / IZVRŠENJE PRETHODNA) f" measure="1" displayFolder="" measureGroup="BazaZaUpit" count="0"/>
    <cacheHierarchy uniqueName="[Measures].[Indeks (IZVRŠENJE TEKUĆA / IZVRŠENJE PRETHODNA) 9211 Prij. sred. iz Preth. f]" caption="Indeks (IZVRŠENJE TEKUĆA / IZVRŠENJE PRETHODNA) 9211 Prij. sred. iz Preth. f" measure="1" displayFolder="" measureGroup="BazaZaUpit" count="0" oneField="1">
      <fieldsUsage count="1">
        <fieldUsage x="6"/>
      </fieldsUsage>
    </cacheHierarchy>
    <cacheHierarchy uniqueName="[Measures].[Indeks (IZVRŠENJE TEKUĆA / IZVRŠENJE PRETHODNA) 9212 Prij. sred. u Sljed. god. f]" caption="Indeks (IZVRŠENJE TEKUĆA / IZVRŠENJE PRETHODNA) 9212 Prij. sred. u Sljed. god. f" measure="1" displayFolder="" measureGroup="BazaZaUpit" count="0"/>
    <cacheHierarchy uniqueName="[Measures].[Indeks (IZVRŠENJE TEKUĆA / TEKUĆI PLAN) f]" caption="Indeks (IZVRŠENJE TEKUĆA / TEKUĆI PLAN) f" measure="1" displayFolder="" measureGroup="BazaZaUpit" count="0"/>
    <cacheHierarchy uniqueName="[Measures].[Indeks (IZVRŠENJE TEKUĆA / TEKUĆI PLAN) 9211 Prij. sres. iz Preth. f]" caption="Indeks (IZVRŠENJE TEKUĆA / TEKUĆI PLAN) 9211 Prij. sres. iz Preth. f" measure="1" displayFolder="" measureGroup="BazaZaUpit" count="0" oneField="1">
      <fieldsUsage count="1">
        <fieldUsage x="7"/>
      </fieldsUsage>
    </cacheHierarchy>
    <cacheHierarchy uniqueName="[Measures].[Indeks (IZVRŠENJE TEKUĆA / TEKUĆI PLAN) 9212 Prij. sres. u Sljed. god. f]" caption="Indeks (IZVRŠENJE TEKUĆA / TEKUĆI PLAN) 9212 Prij. sres. u Sljed. god. f" measure="1" displayFolder="" measureGroup="BazaZaUpit" count="0"/>
    <cacheHierarchy uniqueName="[Measures].[Indeks (IZVRŠENJE TEKUĆA / TEKUĆI PLAN) FILTER f]" caption="Indeks (IZVRŠENJE TEKUĆA / TEKUĆI PLAN) FILTER f" measure="1" displayFolder="" measureGroup="BazaZaUpit" count="0"/>
    <cacheHierarchy uniqueName="[Measures].[Indeks (IZVRŠENJE TEKUĆA / IZVRŠENJE PRETHODNA) FILTER f]" caption="Indeks (IZVRŠENJE TEKUĆA / IZVRŠENJE PRETHODNA) FILTER f" measure="1" displayFolder="" measureGroup="BazaZaUpit" count="0"/>
    <cacheHierarchy uniqueName="[Measures].[% IZVRŠENJE TEKUĆA f Rashodi]" caption="% IZVRŠENJE TEKUĆA f Rashodi" measure="1" displayFolder="" measureGroup="BazaZaUpit" count="0"/>
    <cacheHierarchy uniqueName="[Measures].[% IZVRŠENJE TEKUĆA f Prihodi]" caption="% IZVRŠENJE TEKUĆA f Prihodi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3.xml><?xml version="1.0" encoding="utf-8"?>
<pivotCacheDefinition xmlns="http://schemas.openxmlformats.org/spreadsheetml/2006/main" xmlns:r="http://schemas.openxmlformats.org/officeDocument/2006/relationships" saveData="0" refreshedBy="Kristina Ivancic" refreshedDate="45727.358004629627" createdVersion="8" refreshedVersion="6" minRefreshableVersion="3" recordCount="0" supportSubquery="1" supportAdvancedDrill="1">
  <cacheSource type="external" connectionId="4"/>
  <cacheFields count="8">
    <cacheField name="[BazaZaUpit].[PRIHODI BROJ I NAZIV 1].[PRIHODI BROJ I NAZIV 1]" caption="PRIHODI BROJ I NAZIV 1" numFmtId="0" hierarchy="1" level="1">
      <sharedItems count="2">
        <s v="6 Prihodi poslovanja"/>
        <s v="7 Prihodi od prodaje nefinacijske imovine"/>
      </sharedItems>
    </cacheField>
    <cacheField name="[BazaZaUpit].[Konto Broj i Naziv 1].[Konto Broj i Naziv 1]" caption="Konto Broj i Naziv 1" numFmtId="0" hierarchy="31" level="1">
      <sharedItems count="2">
        <s v="3 Rashodi poslovanja"/>
        <s v="4 Rashodi za nabavu nefinancijske imovine"/>
      </sharedItems>
    </cacheField>
    <cacheField name="[Measures].[TEKUĆI PLAN f]" caption="TEKUĆI PLAN f" numFmtId="0" hierarchy="97" level="32767"/>
    <cacheField name="[Measures].[IZVRŠENJE PRETHODNA f]" caption="IZVRŠENJE PRETHODNA f" numFmtId="0" hierarchy="85" level="32767"/>
    <cacheField name="[Measures].[IZVORNI PLAN ILI REBALANS ZA TEKUĆU f]" caption="IZVORNI PLAN ILI REBALANS ZA TEKUĆU f" numFmtId="0" hierarchy="93" level="32767"/>
    <cacheField name="[Measures].[IZVRŠENJE TEKUĆA f]" caption="IZVRŠENJE TEKUĆA f" numFmtId="0" hierarchy="89" level="32767"/>
    <cacheField name="[Measures].[Indeks (IZVRŠENJE TEKUĆA / IZVRŠENJE PRETHODNA) f]" caption="Indeks (IZVRŠENJE TEKUĆA / IZVRŠENJE PRETHODNA) f" numFmtId="0" hierarchy="101" level="32767"/>
    <cacheField name="[Measures].[Indeks (IZVRŠENJE TEKUĆA / TEKUĆI PLAN) f]" caption="Indeks (IZVRŠENJE TEKUĆA / TEKUĆI PLAN) f" numFmtId="0" hierarchy="104" level="32767"/>
  </cacheFields>
  <cacheHierarchies count="11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IZVRŠENJE PRETHODNA]" caption="IZVRŠENJE PRETHODNA" attribute="1" defaultMemberUniqueName="[BazaZaUpit].[IZVRŠENJE PRETHODNA].[All]" allUniqueName="[BazaZaUpit].[IZVRŠENJE PRETHODNA].[All]" dimensionUniqueName="[BazaZaUpit]" displayFolder="" count="0" memberValueDatatype="5" unbalanced="0"/>
    <cacheHierarchy uniqueName="[BazaZaUpit].[IZVORNI PLAN ILI REBALANS ZA TEKUĆU]" caption="IZVORNI PLAN ILI REBALANS ZA TEKUĆU" attribute="1" defaultMemberUniqueName="[BazaZaUpit].[IZVORNI PLAN ILI REBALANS ZA TEKUĆU].[All]" allUniqueName="[BazaZaUpit].[IZVORNI PLAN ILI REBALANS ZA TEKUĆU].[All]" dimensionUniqueName="[BazaZaUpit]" displayFolder="" count="0" memberValueDatatype="5" unbalanced="0"/>
    <cacheHierarchy uniqueName="[BazaZaUpit].[TEKUĆI PLAN]" caption="TEKUĆI PLAN" attribute="1" defaultMemberUniqueName="[BazaZaUpit].[TEKUĆI PLAN].[All]" allUniqueName="[BazaZaUpit].[TEKUĆI PLAN].[All]" dimensionUniqueName="[BazaZaUpit]" displayFolder="" count="0" memberValueDatatype="5" unbalanced="0"/>
    <cacheHierarchy uniqueName="[BazaZaUpit].[IZVRŠENJE TEKUĆA]" caption="IZVRŠENJE TEKUĆA" attribute="1" defaultMemberUniqueName="[BazaZaUpit].[IZVRŠENJE TEKUĆA].[All]" allUniqueName="[BazaZaUpit].[IZVRŠENJE TEKUĆA].[All]" dimensionUniqueName="[BazaZaUpit]" displayFolder="" count="0" memberValueDatatype="5" unbalanced="0"/>
    <cacheHierarchy uniqueName="[BazaZaUpit].[INDEKS 1]" caption="INDEKS 1" attribute="1" defaultMemberUniqueName="[BazaZaUpit].[INDEKS 1].[All]" allUniqueName="[BazaZaUpit].[INDEKS 1].[All]" dimensionUniqueName="[BazaZaUpit]" displayFolder="" count="0" memberValueDatatype="5" unbalanced="0"/>
    <cacheHierarchy uniqueName="[BazaZaUpit].[INDEKS3]" caption="INDEKS3" attribute="1" defaultMemberUniqueName="[BazaZaUpit].[INDEKS3].[All]" allUniqueName="[BazaZaUpit].[INDEKS3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0" memberValueDatatype="130" unbalanced="0"/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BazaZaUpit].[Konto Broj i Naziv 2 - Legenda]" caption="Konto Broj i Naziv 2 - Legenda" attribute="1" defaultMemberUniqueName="[BazaZaUpit].[Konto Broj i Naziv 2 - Legenda].[All]" allUniqueName="[BazaZaUpit].[Konto Broj i Naziv 2 - Legenda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TEKUĆA]" caption="Zbroj resursa IZVRŠENJE TEKUĆA" measure="1" displayFolder="" measureGroup="BazaZaUpit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PRETHODNA f]" caption="IZVRŠENJE PRETHODNA f" measure="1" displayFolder="" measureGroup="BazaZaUpit" count="0" oneField="1">
      <fieldsUsage count="1">
        <fieldUsage x="3"/>
      </fieldsUsage>
    </cacheHierarchy>
    <cacheHierarchy uniqueName="[Measures].[IZVRŠENJE PRETHODNA 9211 Prij. sred. iz Preth. f]" caption="IZVRŠENJE PRETHODNA 9211 Prij. sred. iz Preth. f" measure="1" displayFolder="" measureGroup="BazaZaUpit" count="0"/>
    <cacheHierarchy uniqueName="[Measures].[IZVRŠENJE PRETHODNA 9212 Prij. sred. u Sljed. god. f]" caption="IZVRŠENJE PRETHODNA 9212 Prij. sred. u Sljed. god. f" measure="1" displayFolder="" measureGroup="BazaZaUpit" count="0"/>
    <cacheHierarchy uniqueName="[Measures].[IZVRŠENJE PRETHODNA FILTER f]" caption="IZVRŠENJE PRETHODNA FILTER f" measure="1" displayFolder="" measureGroup="BazaZaUpit" count="0"/>
    <cacheHierarchy uniqueName="[Measures].[IZVRŠENJE TEKUĆA f]" caption="IZVRŠENJE TEKUĆA f" measure="1" displayFolder="" measureGroup="BazaZaUpit" count="0" oneField="1">
      <fieldsUsage count="1">
        <fieldUsage x="5"/>
      </fieldsUsage>
    </cacheHierarchy>
    <cacheHierarchy uniqueName="[Measures].[IZVRŠENJE TEKUĆA 9211 Prij. sred. iz Preth. f]" caption="IZVRŠENJE TEKUĆA 9211 Prij. sred. iz Preth. f" measure="1" displayFolder="" measureGroup="BazaZaUpit" count="0"/>
    <cacheHierarchy uniqueName="[Measures].[IZVRŠENJE TEKUĆA 9212 Prij. sred. u Sljed. f]" caption="IZVRŠENJE TEKUĆA 9212 Prij. sred. u Sljed. f" measure="1" displayFolder="" measureGroup="BazaZaUpit" count="0"/>
    <cacheHierarchy uniqueName="[Measures].[IZVRŠENJE TEKUĆA FILTER f]" caption="IZVRŠENJE TEKUĆA FILTER f" measure="1" displayFolder="" measureGroup="BazaZaUpit" count="0"/>
    <cacheHierarchy uniqueName="[Measures].[IZVORNI PLAN ILI REBALANS ZA TEKUĆU f]" caption="IZVORNI PLAN ILI REBALANS ZA TEKUĆU f" measure="1" displayFolder="" measureGroup="BazaZaUpit" count="0" oneField="1">
      <fieldsUsage count="1">
        <fieldUsage x="4"/>
      </fieldsUsage>
    </cacheHierarchy>
    <cacheHierarchy uniqueName="[Measures].[IZVORNI PLAN ILI REBALANS ZA TEKUĆU 9211 Prij. sred. iz Preth. f]" caption="IZVORNI PLAN ILI REBALANS ZA TEKUĆU 9211 Prij. sred. iz Preth. f" measure="1" displayFolder="" measureGroup="BazaZaUpit" count="0"/>
    <cacheHierarchy uniqueName="[Measures].[IZVORNI PLAN ILI REBALANS ZA TEKUĆU 9212 Prij. sred. u Sljed. god. f]" caption="IZVORNI PLAN ILI REBALANS ZA TEKUĆU 9212 Prij. sred. u Sljed. god. f" measure="1" displayFolder="" measureGroup="BazaZaUpit" count="0"/>
    <cacheHierarchy uniqueName="[Measures].[IZVORNI PLAN ILI REBALANS ZA TEKUĆU FILTER f]" caption="IZVORNI PLAN ILI REBALANS ZA TEKUĆU FILTER f" measure="1" displayFolder="" measureGroup="BazaZaUpit" count="0"/>
    <cacheHierarchy uniqueName="[Measures].[TEKUĆI PLAN f]" caption="TEKUĆI PLAN f" measure="1" displayFolder="" measureGroup="BazaZaUpit" count="0" oneField="1">
      <fieldsUsage count="1">
        <fieldUsage x="2"/>
      </fieldsUsage>
    </cacheHierarchy>
    <cacheHierarchy uniqueName="[Measures].[TEKUĆI PLAN 9211 Prij. sred. iz Preth. f]" caption="TEKUĆI PLAN 9211 Prij. sred. iz Preth. f" measure="1" displayFolder="" measureGroup="BazaZaUpit" count="0"/>
    <cacheHierarchy uniqueName="[Measures].[TEKUĆI PLAN 9212 Prij. sred. u Sljed. god. f]" caption="TEKUĆI PLAN 9212 Prij. sred. u Sljed. god. f" measure="1" displayFolder="" measureGroup="BazaZaUpit" count="0"/>
    <cacheHierarchy uniqueName="[Measures].[TEKUĆI PLAN FILTER f]" caption="TEKUĆI PLAN FILTER f" measure="1" displayFolder="" measureGroup="BazaZaUpit" count="0"/>
    <cacheHierarchy uniqueName="[Measures].[Indeks (IZVRŠENJE TEKUĆA / IZVRŠENJE PRETHODNA) f]" caption="Indeks (IZVRŠENJE TEKUĆA / IZVRŠENJE PRETHODNA) f" measure="1" displayFolder="" measureGroup="BazaZaUpit" count="0" oneField="1">
      <fieldsUsage count="1">
        <fieldUsage x="6"/>
      </fieldsUsage>
    </cacheHierarchy>
    <cacheHierarchy uniqueName="[Measures].[Indeks (IZVRŠENJE TEKUĆA / IZVRŠENJE PRETHODNA) 9211 Prij. sred. iz Preth. f]" caption="Indeks (IZVRŠENJE TEKUĆA / IZVRŠENJE PRETHODNA) 9211 Prij. sred. iz Preth. f" measure="1" displayFolder="" measureGroup="BazaZaUpit" count="0"/>
    <cacheHierarchy uniqueName="[Measures].[Indeks (IZVRŠENJE TEKUĆA / IZVRŠENJE PRETHODNA) 9212 Prij. sred. u Sljed. god. f]" caption="Indeks (IZVRŠENJE TEKUĆA / IZVRŠENJE PRETHODNA) 9212 Prij. sred. u Sljed. god. f" measure="1" displayFolder="" measureGroup="BazaZaUpit" count="0"/>
    <cacheHierarchy uniqueName="[Measures].[Indeks (IZVRŠENJE TEKUĆA / TEKUĆI PLAN) f]" caption="Indeks (IZVRŠENJE TEKUĆA / TEKUĆI PLAN) f" measure="1" displayFolder="" measureGroup="BazaZaUpit" count="0" oneField="1">
      <fieldsUsage count="1">
        <fieldUsage x="7"/>
      </fieldsUsage>
    </cacheHierarchy>
    <cacheHierarchy uniqueName="[Measures].[Indeks (IZVRŠENJE TEKUĆA / TEKUĆI PLAN) 9211 Prij. sres. iz Preth. f]" caption="Indeks (IZVRŠENJE TEKUĆA / TEKUĆI PLAN) 9211 Prij. sres. iz Preth. f" measure="1" displayFolder="" measureGroup="BazaZaUpit" count="0"/>
    <cacheHierarchy uniqueName="[Measures].[Indeks (IZVRŠENJE TEKUĆA / TEKUĆI PLAN) 9212 Prij. sres. u Sljed. god. f]" caption="Indeks (IZVRŠENJE TEKUĆA / TEKUĆI PLAN) 9212 Prij. sres. u Sljed. god. f" measure="1" displayFolder="" measureGroup="BazaZaUpit" count="0"/>
    <cacheHierarchy uniqueName="[Measures].[Indeks (IZVRŠENJE TEKUĆA / TEKUĆI PLAN) FILTER f]" caption="Indeks (IZVRŠENJE TEKUĆA / TEKUĆI PLAN) FILTER f" measure="1" displayFolder="" measureGroup="BazaZaUpit" count="0"/>
    <cacheHierarchy uniqueName="[Measures].[Indeks (IZVRŠENJE TEKUĆA / IZVRŠENJE PRETHODNA) FILTER f]" caption="Indeks (IZVRŠENJE TEKUĆA / IZVRŠENJE PRETHODNA) FILTER f" measure="1" displayFolder="" measureGroup="BazaZaUpit" count="0"/>
    <cacheHierarchy uniqueName="[Measures].[% IZVRŠENJE TEKUĆA f Rashodi]" caption="% IZVRŠENJE TEKUĆA f Rashodi" measure="1" displayFolder="" measureGroup="BazaZaUpit" count="0"/>
    <cacheHierarchy uniqueName="[Measures].[% IZVRŠENJE TEKUĆA f Prihodi]" caption="% IZVRŠENJE TEKUĆA f Prihodi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4.xml><?xml version="1.0" encoding="utf-8"?>
<pivotCacheDefinition xmlns="http://schemas.openxmlformats.org/spreadsheetml/2006/main" xmlns:r="http://schemas.openxmlformats.org/officeDocument/2006/relationships" saveData="0" refreshedBy="Kristina Ivancic" refreshedDate="45727.358006249997" createdVersion="8" refreshedVersion="6" minRefreshableVersion="3" recordCount="0" supportSubquery="1" supportAdvancedDrill="1">
  <cacheSource type="external" connectionId="4"/>
  <cacheFields count="7">
    <cacheField name="[BazaZaUpit].[Konto Broj i Naziv 1].[Konto Broj i Naziv 1]" caption="Konto Broj i Naziv 1" numFmtId="0" hierarchy="31" level="1">
      <sharedItems count="1">
        <s v="8 Primici od financijske imovine i zaduživanja"/>
      </sharedItems>
    </cacheField>
    <cacheField name="[Measures].[IZVRŠENJE PRETHODNA f]" caption="IZVRŠENJE PRETHODNA f" numFmtId="0" hierarchy="85" level="32767"/>
    <cacheField name="[Measures].[IZVORNI PLAN ILI REBALANS ZA TEKUĆU f]" caption="IZVORNI PLAN ILI REBALANS ZA TEKUĆU f" numFmtId="0" hierarchy="93" level="32767"/>
    <cacheField name="[Measures].[TEKUĆI PLAN f]" caption="TEKUĆI PLAN f" numFmtId="0" hierarchy="97" level="32767"/>
    <cacheField name="[Measures].[IZVRŠENJE TEKUĆA f]" caption="IZVRŠENJE TEKUĆA f" numFmtId="0" hierarchy="89" level="32767"/>
    <cacheField name="[Measures].[Indeks (IZVRŠENJE TEKUĆA / IZVRŠENJE PRETHODNA) f]" caption="Indeks (IZVRŠENJE TEKUĆA / IZVRŠENJE PRETHODNA) f" numFmtId="0" hierarchy="101" level="32767"/>
    <cacheField name="[Measures].[Indeks (IZVRŠENJE TEKUĆA / TEKUĆI PLAN) f]" caption="Indeks (IZVRŠENJE TEKUĆA / TEKUĆI PLAN) f" numFmtId="0" hierarchy="104" level="32767"/>
  </cacheFields>
  <cacheHierarchies count="11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IZVRŠENJE PRETHODNA]" caption="IZVRŠENJE PRETHODNA" attribute="1" defaultMemberUniqueName="[BazaZaUpit].[IZVRŠENJE PRETHODNA].[All]" allUniqueName="[BazaZaUpit].[IZVRŠENJE PRETHODNA].[All]" dimensionUniqueName="[BazaZaUpit]" displayFolder="" count="0" memberValueDatatype="5" unbalanced="0"/>
    <cacheHierarchy uniqueName="[BazaZaUpit].[IZVORNI PLAN ILI REBALANS ZA TEKUĆU]" caption="IZVORNI PLAN ILI REBALANS ZA TEKUĆU" attribute="1" defaultMemberUniqueName="[BazaZaUpit].[IZVORNI PLAN ILI REBALANS ZA TEKUĆU].[All]" allUniqueName="[BazaZaUpit].[IZVORNI PLAN ILI REBALANS ZA TEKUĆU].[All]" dimensionUniqueName="[BazaZaUpit]" displayFolder="" count="0" memberValueDatatype="5" unbalanced="0"/>
    <cacheHierarchy uniqueName="[BazaZaUpit].[TEKUĆI PLAN]" caption="TEKUĆI PLAN" attribute="1" defaultMemberUniqueName="[BazaZaUpit].[TEKUĆI PLAN].[All]" allUniqueName="[BazaZaUpit].[TEKUĆI PLAN].[All]" dimensionUniqueName="[BazaZaUpit]" displayFolder="" count="0" memberValueDatatype="5" unbalanced="0"/>
    <cacheHierarchy uniqueName="[BazaZaUpit].[IZVRŠENJE TEKUĆA]" caption="IZVRŠENJE TEKUĆA" attribute="1" defaultMemberUniqueName="[BazaZaUpit].[IZVRŠENJE TEKUĆA].[All]" allUniqueName="[BazaZaUpit].[IZVRŠENJE TEKUĆA].[All]" dimensionUniqueName="[BazaZaUpit]" displayFolder="" count="0" memberValueDatatype="5" unbalanced="0"/>
    <cacheHierarchy uniqueName="[BazaZaUpit].[INDEKS 1]" caption="INDEKS 1" attribute="1" defaultMemberUniqueName="[BazaZaUpit].[INDEKS 1].[All]" allUniqueName="[BazaZaUpit].[INDEKS 1].[All]" dimensionUniqueName="[BazaZaUpit]" displayFolder="" count="0" memberValueDatatype="5" unbalanced="0"/>
    <cacheHierarchy uniqueName="[BazaZaUpit].[INDEKS3]" caption="INDEKS3" attribute="1" defaultMemberUniqueName="[BazaZaUpit].[INDEKS3].[All]" allUniqueName="[BazaZaUpit].[INDEKS3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0" memberValueDatatype="130" unbalanced="0"/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BazaZaUpit].[Konto Broj i Naziv 2 - Legenda]" caption="Konto Broj i Naziv 2 - Legenda" attribute="1" defaultMemberUniqueName="[BazaZaUpit].[Konto Broj i Naziv 2 - Legenda].[All]" allUniqueName="[BazaZaUpit].[Konto Broj i Naziv 2 - Legenda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TEKUĆA]" caption="Zbroj resursa IZVRŠENJE TEKUĆA" measure="1" displayFolder="" measureGroup="BazaZaUpit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PRETHODNA f]" caption="IZVRŠENJE PRETHODNA f" measure="1" displayFolder="" measureGroup="BazaZaUpit" count="0" oneField="1">
      <fieldsUsage count="1">
        <fieldUsage x="1"/>
      </fieldsUsage>
    </cacheHierarchy>
    <cacheHierarchy uniqueName="[Measures].[IZVRŠENJE PRETHODNA 9211 Prij. sred. iz Preth. f]" caption="IZVRŠENJE PRETHODNA 9211 Prij. sred. iz Preth. f" measure="1" displayFolder="" measureGroup="BazaZaUpit" count="0"/>
    <cacheHierarchy uniqueName="[Measures].[IZVRŠENJE PRETHODNA 9212 Prij. sred. u Sljed. god. f]" caption="IZVRŠENJE PRETHODNA 9212 Prij. sred. u Sljed. god. f" measure="1" displayFolder="" measureGroup="BazaZaUpit" count="0"/>
    <cacheHierarchy uniqueName="[Measures].[IZVRŠENJE PRETHODNA FILTER f]" caption="IZVRŠENJE PRETHODNA FILTER f" measure="1" displayFolder="" measureGroup="BazaZaUpit" count="0"/>
    <cacheHierarchy uniqueName="[Measures].[IZVRŠENJE TEKUĆA f]" caption="IZVRŠENJE TEKUĆA f" measure="1" displayFolder="" measureGroup="BazaZaUpit" count="0" oneField="1">
      <fieldsUsage count="1">
        <fieldUsage x="4"/>
      </fieldsUsage>
    </cacheHierarchy>
    <cacheHierarchy uniqueName="[Measures].[IZVRŠENJE TEKUĆA 9211 Prij. sred. iz Preth. f]" caption="IZVRŠENJE TEKUĆA 9211 Prij. sred. iz Preth. f" measure="1" displayFolder="" measureGroup="BazaZaUpit" count="0"/>
    <cacheHierarchy uniqueName="[Measures].[IZVRŠENJE TEKUĆA 9212 Prij. sred. u Sljed. f]" caption="IZVRŠENJE TEKUĆA 9212 Prij. sred. u Sljed. f" measure="1" displayFolder="" measureGroup="BazaZaUpit" count="0"/>
    <cacheHierarchy uniqueName="[Measures].[IZVRŠENJE TEKUĆA FILTER f]" caption="IZVRŠENJE TEKUĆA FILTER f" measure="1" displayFolder="" measureGroup="BazaZaUpit" count="0"/>
    <cacheHierarchy uniqueName="[Measures].[IZVORNI PLAN ILI REBALANS ZA TEKUĆU f]" caption="IZVORNI PLAN ILI REBALANS ZA TEKUĆU f" measure="1" displayFolder="" measureGroup="BazaZaUpit" count="0" oneField="1">
      <fieldsUsage count="1">
        <fieldUsage x="2"/>
      </fieldsUsage>
    </cacheHierarchy>
    <cacheHierarchy uniqueName="[Measures].[IZVORNI PLAN ILI REBALANS ZA TEKUĆU 9211 Prij. sred. iz Preth. f]" caption="IZVORNI PLAN ILI REBALANS ZA TEKUĆU 9211 Prij. sred. iz Preth. f" measure="1" displayFolder="" measureGroup="BazaZaUpit" count="0"/>
    <cacheHierarchy uniqueName="[Measures].[IZVORNI PLAN ILI REBALANS ZA TEKUĆU 9212 Prij. sred. u Sljed. god. f]" caption="IZVORNI PLAN ILI REBALANS ZA TEKUĆU 9212 Prij. sred. u Sljed. god. f" measure="1" displayFolder="" measureGroup="BazaZaUpit" count="0"/>
    <cacheHierarchy uniqueName="[Measures].[IZVORNI PLAN ILI REBALANS ZA TEKUĆU FILTER f]" caption="IZVORNI PLAN ILI REBALANS ZA TEKUĆU FILTER f" measure="1" displayFolder="" measureGroup="BazaZaUpit" count="0"/>
    <cacheHierarchy uniqueName="[Measures].[TEKUĆI PLAN f]" caption="TEKUĆI PLAN f" measure="1" displayFolder="" measureGroup="BazaZaUpit" count="0" oneField="1">
      <fieldsUsage count="1">
        <fieldUsage x="3"/>
      </fieldsUsage>
    </cacheHierarchy>
    <cacheHierarchy uniqueName="[Measures].[TEKUĆI PLAN 9211 Prij. sred. iz Preth. f]" caption="TEKUĆI PLAN 9211 Prij. sred. iz Preth. f" measure="1" displayFolder="" measureGroup="BazaZaUpit" count="0"/>
    <cacheHierarchy uniqueName="[Measures].[TEKUĆI PLAN 9212 Prij. sred. u Sljed. god. f]" caption="TEKUĆI PLAN 9212 Prij. sred. u Sljed. god. f" measure="1" displayFolder="" measureGroup="BazaZaUpit" count="0"/>
    <cacheHierarchy uniqueName="[Measures].[TEKUĆI PLAN FILTER f]" caption="TEKUĆI PLAN FILTER f" measure="1" displayFolder="" measureGroup="BazaZaUpit" count="0"/>
    <cacheHierarchy uniqueName="[Measures].[Indeks (IZVRŠENJE TEKUĆA / IZVRŠENJE PRETHODNA) f]" caption="Indeks (IZVRŠENJE TEKUĆA / IZVRŠENJE PRETHODNA) f" measure="1" displayFolder="" measureGroup="BazaZaUpit" count="0" oneField="1">
      <fieldsUsage count="1">
        <fieldUsage x="5"/>
      </fieldsUsage>
    </cacheHierarchy>
    <cacheHierarchy uniqueName="[Measures].[Indeks (IZVRŠENJE TEKUĆA / IZVRŠENJE PRETHODNA) 9211 Prij. sred. iz Preth. f]" caption="Indeks (IZVRŠENJE TEKUĆA / IZVRŠENJE PRETHODNA) 9211 Prij. sred. iz Preth. f" measure="1" displayFolder="" measureGroup="BazaZaUpit" count="0"/>
    <cacheHierarchy uniqueName="[Measures].[Indeks (IZVRŠENJE TEKUĆA / IZVRŠENJE PRETHODNA) 9212 Prij. sred. u Sljed. god. f]" caption="Indeks (IZVRŠENJE TEKUĆA / IZVRŠENJE PRETHODNA) 9212 Prij. sred. u Sljed. god. f" measure="1" displayFolder="" measureGroup="BazaZaUpit" count="0"/>
    <cacheHierarchy uniqueName="[Measures].[Indeks (IZVRŠENJE TEKUĆA / TEKUĆI PLAN) f]" caption="Indeks (IZVRŠENJE TEKUĆA / TEKUĆI PLAN) f" measure="1" displayFolder="" measureGroup="BazaZaUpit" count="0" oneField="1">
      <fieldsUsage count="1">
        <fieldUsage x="6"/>
      </fieldsUsage>
    </cacheHierarchy>
    <cacheHierarchy uniqueName="[Measures].[Indeks (IZVRŠENJE TEKUĆA / TEKUĆI PLAN) 9211 Prij. sres. iz Preth. f]" caption="Indeks (IZVRŠENJE TEKUĆA / TEKUĆI PLAN) 9211 Prij. sres. iz Preth. f" measure="1" displayFolder="" measureGroup="BazaZaUpit" count="0"/>
    <cacheHierarchy uniqueName="[Measures].[Indeks (IZVRŠENJE TEKUĆA / TEKUĆI PLAN) 9212 Prij. sres. u Sljed. god. f]" caption="Indeks (IZVRŠENJE TEKUĆA / TEKUĆI PLAN) 9212 Prij. sres. u Sljed. god. f" measure="1" displayFolder="" measureGroup="BazaZaUpit" count="0"/>
    <cacheHierarchy uniqueName="[Measures].[Indeks (IZVRŠENJE TEKUĆA / TEKUĆI PLAN) FILTER f]" caption="Indeks (IZVRŠENJE TEKUĆA / TEKUĆI PLAN) FILTER f" measure="1" displayFolder="" measureGroup="BazaZaUpit" count="0"/>
    <cacheHierarchy uniqueName="[Measures].[Indeks (IZVRŠENJE TEKUĆA / IZVRŠENJE PRETHODNA) FILTER f]" caption="Indeks (IZVRŠENJE TEKUĆA / IZVRŠENJE PRETHODNA) FILTER f" measure="1" displayFolder="" measureGroup="BazaZaUpit" count="0"/>
    <cacheHierarchy uniqueName="[Measures].[% IZVRŠENJE TEKUĆA f Rashodi]" caption="% IZVRŠENJE TEKUĆA f Rashodi" measure="1" displayFolder="" measureGroup="BazaZaUpit" count="0"/>
    <cacheHierarchy uniqueName="[Measures].[% IZVRŠENJE TEKUĆA f Prihodi]" caption="% IZVRŠENJE TEKUĆA f Prihodi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5.xml><?xml version="1.0" encoding="utf-8"?>
<pivotCacheDefinition xmlns="http://schemas.openxmlformats.org/spreadsheetml/2006/main" xmlns:r="http://schemas.openxmlformats.org/officeDocument/2006/relationships" saveData="0" refreshedBy="Kristina Ivancic" refreshedDate="45727.358007986113" createdVersion="6" refreshedVersion="6" minRefreshableVersion="3" recordCount="0" supportSubquery="1" supportAdvancedDrill="1">
  <cacheSource type="external" connectionId="4"/>
  <cacheFields count="5">
    <cacheField name="[BazaZaUpit].[Konto Broj i Naziv 2].[Konto Broj i Naziv 2]" caption="Konto Broj i Naziv 2" numFmtId="0" hierarchy="32" level="1">
      <sharedItems count="6">
        <s v="31 Rashodi za zaposlene"/>
        <s v="32 Materijalni rashodi"/>
        <s v="34 Financijski rashodi"/>
        <s v="37 Naknade građanima i kućanstvima na temelju osiguranja i druge naknade"/>
        <s v="42 Rashodi za nabavu proizvedene dugotrajne imovine"/>
        <s v="45 Rashodi za dodatna ulaganja na nefinancijskoj imovini"/>
      </sharedItems>
    </cacheField>
    <cacheField name="[Measures].[Zbroj resursa IZVRŠENJE TEKUĆA]" caption="Zbroj resursa IZVRŠENJE TEKUĆA" numFmtId="0" hierarchy="40" level="32767"/>
    <cacheField name="[BazaZaUpit].[Konto Broj i Naziv 2 - Legenda].[Konto Broj i Naziv 2 - Legenda]" caption="Konto Broj i Naziv 2 - Legenda" numFmtId="0" hierarchy="35" level="1">
      <sharedItems count="10">
        <s v="31 Rashodi za zaposlene"/>
        <s v="32 Materijalni rashodi"/>
        <s v="34 Financijski rashodi"/>
        <s v="37 Naknade građanima i kućanstvima na temelju osiguranja i druge naknade"/>
        <s v="42 Rashodi za nabavu proizvedene dugotrajne imovine"/>
        <s v="45 Rashodi za dodatna ulaganja na nefinancijskoj imovini"/>
        <s v="51 Izdaci za financijsku imovinu i otplate zajmova" u="1"/>
        <s v="71 Prihodi od prodaje nefinacijske imovine" u="1"/>
        <s v="81 Primici od financijske imovine i zaduživanja" u="1"/>
        <s v="92 PRIJENOS I DONOS" u="1"/>
      </sharedItems>
    </cacheField>
    <cacheField name="[BazaZaUpit].[PRIHODI BROJ I NAZIV 3].[PRIHODI BROJ I NAZIV 3]" caption="PRIHODI BROJ I NAZIV 3" numFmtId="0" hierarchy="3" level="1">
      <sharedItems count="2">
        <s v="661 Prihodi od prodaje proizvoda i robe te pruženih usluga"/>
        <s v="671 Prihodi iz nadležnog proračuna za financiranje redovne djelatnosti proračunskih korisnika"/>
      </sharedItems>
    </cacheField>
    <cacheField name="[Measures].[IZVRŠENJE TEKUĆA f]" caption="IZVRŠENJE TEKUĆA f" numFmtId="0" hierarchy="89" level="32767"/>
  </cacheFields>
  <cacheHierarchies count="11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2" memberValueDatatype="130" unbalanced="0">
      <fieldsUsage count="2">
        <fieldUsage x="-1"/>
        <fieldUsage x="3"/>
      </fieldsUsage>
    </cacheHierarchy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IZVRŠENJE PRETHODNA]" caption="IZVRŠENJE PRETHODNA" attribute="1" defaultMemberUniqueName="[BazaZaUpit].[IZVRŠENJE PRETHODNA].[All]" allUniqueName="[BazaZaUpit].[IZVRŠENJE PRETHODNA].[All]" dimensionUniqueName="[BazaZaUpit]" displayFolder="" count="0" memberValueDatatype="5" unbalanced="0"/>
    <cacheHierarchy uniqueName="[BazaZaUpit].[IZVORNI PLAN ILI REBALANS ZA TEKUĆU]" caption="IZVORNI PLAN ILI REBALANS ZA TEKUĆU" attribute="1" defaultMemberUniqueName="[BazaZaUpit].[IZVORNI PLAN ILI REBALANS ZA TEKUĆU].[All]" allUniqueName="[BazaZaUpit].[IZVORNI PLAN ILI REBALANS ZA TEKUĆU].[All]" dimensionUniqueName="[BazaZaUpit]" displayFolder="" count="0" memberValueDatatype="5" unbalanced="0"/>
    <cacheHierarchy uniqueName="[BazaZaUpit].[TEKUĆI PLAN]" caption="TEKUĆI PLAN" attribute="1" defaultMemberUniqueName="[BazaZaUpit].[TEKUĆI PLAN].[All]" allUniqueName="[BazaZaUpit].[TEKUĆI PLAN].[All]" dimensionUniqueName="[BazaZaUpit]" displayFolder="" count="0" memberValueDatatype="5" unbalanced="0"/>
    <cacheHierarchy uniqueName="[BazaZaUpit].[IZVRŠENJE TEKUĆA]" caption="IZVRŠENJE TEKUĆA" attribute="1" defaultMemberUniqueName="[BazaZaUpit].[IZVRŠENJE TEKUĆA].[All]" allUniqueName="[BazaZaUpit].[IZVRŠENJE TEKUĆA].[All]" dimensionUniqueName="[BazaZaUpit]" displayFolder="" count="0" memberValueDatatype="5" unbalanced="0"/>
    <cacheHierarchy uniqueName="[BazaZaUpit].[INDEKS 1]" caption="INDEKS 1" attribute="1" defaultMemberUniqueName="[BazaZaUpit].[INDEKS 1].[All]" allUniqueName="[BazaZaUpit].[INDEKS 1].[All]" dimensionUniqueName="[BazaZaUpit]" displayFolder="" count="0" memberValueDatatype="5" unbalanced="0"/>
    <cacheHierarchy uniqueName="[BazaZaUpit].[INDEKS3]" caption="INDEKS3" attribute="1" defaultMemberUniqueName="[BazaZaUpit].[INDEKS3].[All]" allUniqueName="[BazaZaUpit].[INDEKS3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0" memberValueDatatype="130" unbalanced="0"/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0" memberValueDatatype="130" unbalanced="0"/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BazaZaUpit].[Konto Broj i Naziv 2 - Legenda]" caption="Konto Broj i Naziv 2 - Legenda" attribute="1" defaultMemberUniqueName="[BazaZaUpit].[Konto Broj i Naziv 2 - Legenda].[All]" allUniqueName="[BazaZaUpit].[Konto Broj i Naziv 2 - Legenda].[All]" dimensionUniqueName="[BazaZaUpit]" displayFolder="" count="2" memberValueDatatype="130" unbalanced="0">
      <fieldsUsage count="2">
        <fieldUsage x="-1"/>
        <fieldUsage x="2"/>
      </fieldsUsage>
    </cacheHierarchy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TEKUĆA]" caption="Zbroj resursa IZVRŠENJE TEKUĆA" measure="1" displayFolder="" measureGroup="BazaZaUpit" count="0" oneField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PRETHODNA f]" caption="IZVRŠENJE PRETHODNA f" measure="1" displayFolder="" measureGroup="BazaZaUpit" count="0"/>
    <cacheHierarchy uniqueName="[Measures].[IZVRŠENJE PRETHODNA 9211 Prij. sred. iz Preth. f]" caption="IZVRŠENJE PRETHODNA 9211 Prij. sred. iz Preth. f" measure="1" displayFolder="" measureGroup="BazaZaUpit" count="0"/>
    <cacheHierarchy uniqueName="[Measures].[IZVRŠENJE PRETHODNA 9212 Prij. sred. u Sljed. god. f]" caption="IZVRŠENJE PRETHODNA 9212 Prij. sred. u Sljed. god. f" measure="1" displayFolder="" measureGroup="BazaZaUpit" count="0"/>
    <cacheHierarchy uniqueName="[Measures].[IZVRŠENJE PRETHODNA FILTER f]" caption="IZVRŠENJE PRETHODNA FILTER f" measure="1" displayFolder="" measureGroup="BazaZaUpit" count="0"/>
    <cacheHierarchy uniqueName="[Measures].[IZVRŠENJE TEKUĆA f]" caption="IZVRŠENJE TEKUĆA f" measure="1" displayFolder="" measureGroup="BazaZaUpit" count="0" oneField="1">
      <fieldsUsage count="1">
        <fieldUsage x="4"/>
      </fieldsUsage>
    </cacheHierarchy>
    <cacheHierarchy uniqueName="[Measures].[IZVRŠENJE TEKUĆA 9211 Prij. sred. iz Preth. f]" caption="IZVRŠENJE TEKUĆA 9211 Prij. sred. iz Preth. f" measure="1" displayFolder="" measureGroup="BazaZaUpit" count="0"/>
    <cacheHierarchy uniqueName="[Measures].[IZVRŠENJE TEKUĆA 9212 Prij. sred. u Sljed. f]" caption="IZVRŠENJE TEKUĆA 9212 Prij. sred. u Sljed. f" measure="1" displayFolder="" measureGroup="BazaZaUpit" count="0"/>
    <cacheHierarchy uniqueName="[Measures].[IZVRŠENJE TEKUĆA FILTER f]" caption="IZVRŠENJE TEKUĆA FILTER f" measure="1" displayFolder="" measureGroup="BazaZaUpit" count="0"/>
    <cacheHierarchy uniqueName="[Measures].[IZVORNI PLAN ILI REBALANS ZA TEKUĆU f]" caption="IZVORNI PLAN ILI REBALANS ZA TEKUĆU f" measure="1" displayFolder="" measureGroup="BazaZaUpit" count="0"/>
    <cacheHierarchy uniqueName="[Measures].[IZVORNI PLAN ILI REBALANS ZA TEKUĆU 9211 Prij. sred. iz Preth. f]" caption="IZVORNI PLAN ILI REBALANS ZA TEKUĆU 9211 Prij. sred. iz Preth. f" measure="1" displayFolder="" measureGroup="BazaZaUpit" count="0"/>
    <cacheHierarchy uniqueName="[Measures].[IZVORNI PLAN ILI REBALANS ZA TEKUĆU 9212 Prij. sred. u Sljed. god. f]" caption="IZVORNI PLAN ILI REBALANS ZA TEKUĆU 9212 Prij. sred. u Sljed. god. f" measure="1" displayFolder="" measureGroup="BazaZaUpit" count="0"/>
    <cacheHierarchy uniqueName="[Measures].[IZVORNI PLAN ILI REBALANS ZA TEKUĆU FILTER f]" caption="IZVORNI PLAN ILI REBALANS ZA TEKUĆU FILTER f" measure="1" displayFolder="" measureGroup="BazaZaUpit" count="0"/>
    <cacheHierarchy uniqueName="[Measures].[TEKUĆI PLAN f]" caption="TEKUĆI PLAN f" measure="1" displayFolder="" measureGroup="BazaZaUpit" count="0"/>
    <cacheHierarchy uniqueName="[Measures].[TEKUĆI PLAN 9211 Prij. sred. iz Preth. f]" caption="TEKUĆI PLAN 9211 Prij. sred. iz Preth. f" measure="1" displayFolder="" measureGroup="BazaZaUpit" count="0"/>
    <cacheHierarchy uniqueName="[Measures].[TEKUĆI PLAN 9212 Prij. sred. u Sljed. god. f]" caption="TEKUĆI PLAN 9212 Prij. sred. u Sljed. god. f" measure="1" displayFolder="" measureGroup="BazaZaUpit" count="0"/>
    <cacheHierarchy uniqueName="[Measures].[TEKUĆI PLAN FILTER f]" caption="TEKUĆI PLAN FILTER f" measure="1" displayFolder="" measureGroup="BazaZaUpit" count="0"/>
    <cacheHierarchy uniqueName="[Measures].[Indeks (IZVRŠENJE TEKUĆA / IZVRŠENJE PRETHODNA) f]" caption="Indeks (IZVRŠENJE TEKUĆA / IZVRŠENJE PRETHODNA) f" measure="1" displayFolder="" measureGroup="BazaZaUpit" count="0"/>
    <cacheHierarchy uniqueName="[Measures].[Indeks (IZVRŠENJE TEKUĆA / IZVRŠENJE PRETHODNA) 9211 Prij. sred. iz Preth. f]" caption="Indeks (IZVRŠENJE TEKUĆA / IZVRŠENJE PRETHODNA) 9211 Prij. sred. iz Preth. f" measure="1" displayFolder="" measureGroup="BazaZaUpit" count="0"/>
    <cacheHierarchy uniqueName="[Measures].[Indeks (IZVRŠENJE TEKUĆA / IZVRŠENJE PRETHODNA) 9212 Prij. sred. u Sljed. god. f]" caption="Indeks (IZVRŠENJE TEKUĆA / IZVRŠENJE PRETHODNA) 9212 Prij. sred. u Sljed. god. f" measure="1" displayFolder="" measureGroup="BazaZaUpit" count="0"/>
    <cacheHierarchy uniqueName="[Measures].[Indeks (IZVRŠENJE TEKUĆA / TEKUĆI PLAN) f]" caption="Indeks (IZVRŠENJE TEKUĆA / TEKUĆI PLAN) f" measure="1" displayFolder="" measureGroup="BazaZaUpit" count="0"/>
    <cacheHierarchy uniqueName="[Measures].[Indeks (IZVRŠENJE TEKUĆA / TEKUĆI PLAN) 9211 Prij. sres. iz Preth. f]" caption="Indeks (IZVRŠENJE TEKUĆA / TEKUĆI PLAN) 9211 Prij. sres. iz Preth. f" measure="1" displayFolder="" measureGroup="BazaZaUpit" count="0"/>
    <cacheHierarchy uniqueName="[Measures].[Indeks (IZVRŠENJE TEKUĆA / TEKUĆI PLAN) 9212 Prij. sres. u Sljed. god. f]" caption="Indeks (IZVRŠENJE TEKUĆA / TEKUĆI PLAN) 9212 Prij. sres. u Sljed. god. f" measure="1" displayFolder="" measureGroup="BazaZaUpit" count="0"/>
    <cacheHierarchy uniqueName="[Measures].[Indeks (IZVRŠENJE TEKUĆA / TEKUĆI PLAN) FILTER f]" caption="Indeks (IZVRŠENJE TEKUĆA / TEKUĆI PLAN) FILTER f" measure="1" displayFolder="" measureGroup="BazaZaUpit" count="0"/>
    <cacheHierarchy uniqueName="[Measures].[Indeks (IZVRŠENJE TEKUĆA / IZVRŠENJE PRETHODNA) FILTER f]" caption="Indeks (IZVRŠENJE TEKUĆA / IZVRŠENJE PRETHODNA) FILTER f" measure="1" displayFolder="" measureGroup="BazaZaUpit" count="0"/>
    <cacheHierarchy uniqueName="[Measures].[% IZVRŠENJE TEKUĆA f Rashodi]" caption="% IZVRŠENJE TEKUĆA f Rashodi" measure="1" displayFolder="" measureGroup="BazaZaUpit" count="0"/>
    <cacheHierarchy uniqueName="[Measures].[% IZVRŠENJE TEKUĆA f Prihodi]" caption="% IZVRŠENJE TEKUĆA f Prihodi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6.xml><?xml version="1.0" encoding="utf-8"?>
<pivotCacheDefinition xmlns="http://schemas.openxmlformats.org/spreadsheetml/2006/main" xmlns:r="http://schemas.openxmlformats.org/officeDocument/2006/relationships" saveData="0" refreshedBy="Kristina Ivancic" refreshedDate="45727.358009490737" createdVersion="6" refreshedVersion="6" minRefreshableVersion="3" recordCount="0" supportSubquery="1" supportAdvancedDrill="1">
  <cacheSource type="external" connectionId="4"/>
  <cacheFields count="4">
    <cacheField name="[BazaZaUpit].[PRIHODI BROJ I NAZIV 3].[PRIHODI BROJ I NAZIV 3]" caption="PRIHODI BROJ I NAZIV 3" numFmtId="0" hierarchy="3" level="1">
      <sharedItems count="2">
        <s v="661 Prihodi od prodaje proizvoda i robe te pruženih usluga"/>
        <s v="671 Prihodi iz nadležnog proračuna za financiranje redovne djelatnosti proračunskih korisnika"/>
      </sharedItems>
    </cacheField>
    <cacheField name="[BazaZaUpit].[PRIHODI BROJ I NAZIV 4].[PRIHODI BROJ I NAZIV 4]" caption="PRIHODI BROJ I NAZIV 4" numFmtId="0" hierarchy="4" level="1">
      <sharedItems count="3">
        <s v="6615 Prihodi od pruženih usluga"/>
        <s v="6711 Prihodi iz nadležnog proračuna za financiranje rashoda poslovanja"/>
        <s v="6712 Prihodi iz nadležnog proračuna za financiranje rashoda za nabavu nefinancijske imovine"/>
      </sharedItems>
    </cacheField>
    <cacheField name="[Measures].[% IZVRŠENJE TEKUĆA f Prihodi]" caption="% IZVRŠENJE TEKUĆA f Prihodi" numFmtId="0" hierarchy="110" level="32767"/>
    <cacheField name="[Measures].[IZVRŠENJE TEKUĆA f]" caption="IZVRŠENJE TEKUĆA f" numFmtId="0" hierarchy="89" level="32767"/>
  </cacheFields>
  <cacheHierarchies count="11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IZVRŠENJE PRETHODNA]" caption="IZVRŠENJE PRETHODNA" attribute="1" defaultMemberUniqueName="[BazaZaUpit].[IZVRŠENJE PRETHODNA].[All]" allUniqueName="[BazaZaUpit].[IZVRŠENJE PRETHODNA].[All]" dimensionUniqueName="[BazaZaUpit]" displayFolder="" count="0" memberValueDatatype="5" unbalanced="0"/>
    <cacheHierarchy uniqueName="[BazaZaUpit].[IZVORNI PLAN ILI REBALANS ZA TEKUĆU]" caption="IZVORNI PLAN ILI REBALANS ZA TEKUĆU" attribute="1" defaultMemberUniqueName="[BazaZaUpit].[IZVORNI PLAN ILI REBALANS ZA TEKUĆU].[All]" allUniqueName="[BazaZaUpit].[IZVORNI PLAN ILI REBALANS ZA TEKUĆU].[All]" dimensionUniqueName="[BazaZaUpit]" displayFolder="" count="0" memberValueDatatype="5" unbalanced="0"/>
    <cacheHierarchy uniqueName="[BazaZaUpit].[TEKUĆI PLAN]" caption="TEKUĆI PLAN" attribute="1" defaultMemberUniqueName="[BazaZaUpit].[TEKUĆI PLAN].[All]" allUniqueName="[BazaZaUpit].[TEKUĆI PLAN].[All]" dimensionUniqueName="[BazaZaUpit]" displayFolder="" count="0" memberValueDatatype="5" unbalanced="0"/>
    <cacheHierarchy uniqueName="[BazaZaUpit].[IZVRŠENJE TEKUĆA]" caption="IZVRŠENJE TEKUĆA" attribute="1" defaultMemberUniqueName="[BazaZaUpit].[IZVRŠENJE TEKUĆA].[All]" allUniqueName="[BazaZaUpit].[IZVRŠENJE TEKUĆA].[All]" dimensionUniqueName="[BazaZaUpit]" displayFolder="" count="0" memberValueDatatype="5" unbalanced="0"/>
    <cacheHierarchy uniqueName="[BazaZaUpit].[INDEKS 1]" caption="INDEKS 1" attribute="1" defaultMemberUniqueName="[BazaZaUpit].[INDEKS 1].[All]" allUniqueName="[BazaZaUpit].[INDEKS 1].[All]" dimensionUniqueName="[BazaZaUpit]" displayFolder="" count="0" memberValueDatatype="5" unbalanced="0"/>
    <cacheHierarchy uniqueName="[BazaZaUpit].[INDEKS3]" caption="INDEKS3" attribute="1" defaultMemberUniqueName="[BazaZaUpit].[INDEKS3].[All]" allUniqueName="[BazaZaUpit].[INDEKS3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0" memberValueDatatype="130" unbalanced="0"/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0" memberValueDatatype="130" unbalanced="0"/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BazaZaUpit].[Konto Broj i Naziv 2 - Legenda]" caption="Konto Broj i Naziv 2 - Legenda" attribute="1" defaultMemberUniqueName="[BazaZaUpit].[Konto Broj i Naziv 2 - Legenda].[All]" allUniqueName="[BazaZaUpit].[Konto Broj i Naziv 2 - Legenda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TEKUĆA]" caption="Zbroj resursa IZVRŠENJE TEKUĆA" measure="1" displayFolder="" measureGroup="BazaZaUpit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PRETHODNA f]" caption="IZVRŠENJE PRETHODNA f" measure="1" displayFolder="" measureGroup="BazaZaUpit" count="0"/>
    <cacheHierarchy uniqueName="[Measures].[IZVRŠENJE PRETHODNA 9211 Prij. sred. iz Preth. f]" caption="IZVRŠENJE PRETHODNA 9211 Prij. sred. iz Preth. f" measure="1" displayFolder="" measureGroup="BazaZaUpit" count="0"/>
    <cacheHierarchy uniqueName="[Measures].[IZVRŠENJE PRETHODNA 9212 Prij. sred. u Sljed. god. f]" caption="IZVRŠENJE PRETHODNA 9212 Prij. sred. u Sljed. god. f" measure="1" displayFolder="" measureGroup="BazaZaUpit" count="0"/>
    <cacheHierarchy uniqueName="[Measures].[IZVRŠENJE PRETHODNA FILTER f]" caption="IZVRŠENJE PRETHODNA FILTER f" measure="1" displayFolder="" measureGroup="BazaZaUpit" count="0"/>
    <cacheHierarchy uniqueName="[Measures].[IZVRŠENJE TEKUĆA f]" caption="IZVRŠENJE TEKUĆA f" measure="1" displayFolder="" measureGroup="BazaZaUpit" count="0" oneField="1">
      <fieldsUsage count="1">
        <fieldUsage x="3"/>
      </fieldsUsage>
    </cacheHierarchy>
    <cacheHierarchy uniqueName="[Measures].[IZVRŠENJE TEKUĆA 9211 Prij. sred. iz Preth. f]" caption="IZVRŠENJE TEKUĆA 9211 Prij. sred. iz Preth. f" measure="1" displayFolder="" measureGroup="BazaZaUpit" count="0"/>
    <cacheHierarchy uniqueName="[Measures].[IZVRŠENJE TEKUĆA 9212 Prij. sred. u Sljed. f]" caption="IZVRŠENJE TEKUĆA 9212 Prij. sred. u Sljed. f" measure="1" displayFolder="" measureGroup="BazaZaUpit" count="0"/>
    <cacheHierarchy uniqueName="[Measures].[IZVRŠENJE TEKUĆA FILTER f]" caption="IZVRŠENJE TEKUĆA FILTER f" measure="1" displayFolder="" measureGroup="BazaZaUpit" count="0"/>
    <cacheHierarchy uniqueName="[Measures].[IZVORNI PLAN ILI REBALANS ZA TEKUĆU f]" caption="IZVORNI PLAN ILI REBALANS ZA TEKUĆU f" measure="1" displayFolder="" measureGroup="BazaZaUpit" count="0"/>
    <cacheHierarchy uniqueName="[Measures].[IZVORNI PLAN ILI REBALANS ZA TEKUĆU 9211 Prij. sred. iz Preth. f]" caption="IZVORNI PLAN ILI REBALANS ZA TEKUĆU 9211 Prij. sred. iz Preth. f" measure="1" displayFolder="" measureGroup="BazaZaUpit" count="0"/>
    <cacheHierarchy uniqueName="[Measures].[IZVORNI PLAN ILI REBALANS ZA TEKUĆU 9212 Prij. sred. u Sljed. god. f]" caption="IZVORNI PLAN ILI REBALANS ZA TEKUĆU 9212 Prij. sred. u Sljed. god. f" measure="1" displayFolder="" measureGroup="BazaZaUpit" count="0"/>
    <cacheHierarchy uniqueName="[Measures].[IZVORNI PLAN ILI REBALANS ZA TEKUĆU FILTER f]" caption="IZVORNI PLAN ILI REBALANS ZA TEKUĆU FILTER f" measure="1" displayFolder="" measureGroup="BazaZaUpit" count="0"/>
    <cacheHierarchy uniqueName="[Measures].[TEKUĆI PLAN f]" caption="TEKUĆI PLAN f" measure="1" displayFolder="" measureGroup="BazaZaUpit" count="0"/>
    <cacheHierarchy uniqueName="[Measures].[TEKUĆI PLAN 9211 Prij. sred. iz Preth. f]" caption="TEKUĆI PLAN 9211 Prij. sred. iz Preth. f" measure="1" displayFolder="" measureGroup="BazaZaUpit" count="0"/>
    <cacheHierarchy uniqueName="[Measures].[TEKUĆI PLAN 9212 Prij. sred. u Sljed. god. f]" caption="TEKUĆI PLAN 9212 Prij. sred. u Sljed. god. f" measure="1" displayFolder="" measureGroup="BazaZaUpit" count="0"/>
    <cacheHierarchy uniqueName="[Measures].[TEKUĆI PLAN FILTER f]" caption="TEKUĆI PLAN FILTER f" measure="1" displayFolder="" measureGroup="BazaZaUpit" count="0"/>
    <cacheHierarchy uniqueName="[Measures].[Indeks (IZVRŠENJE TEKUĆA / IZVRŠENJE PRETHODNA) f]" caption="Indeks (IZVRŠENJE TEKUĆA / IZVRŠENJE PRETHODNA) f" measure="1" displayFolder="" measureGroup="BazaZaUpit" count="0"/>
    <cacheHierarchy uniqueName="[Measures].[Indeks (IZVRŠENJE TEKUĆA / IZVRŠENJE PRETHODNA) 9211 Prij. sred. iz Preth. f]" caption="Indeks (IZVRŠENJE TEKUĆA / IZVRŠENJE PRETHODNA) 9211 Prij. sred. iz Preth. f" measure="1" displayFolder="" measureGroup="BazaZaUpit" count="0"/>
    <cacheHierarchy uniqueName="[Measures].[Indeks (IZVRŠENJE TEKUĆA / IZVRŠENJE PRETHODNA) 9212 Prij. sred. u Sljed. god. f]" caption="Indeks (IZVRŠENJE TEKUĆA / IZVRŠENJE PRETHODNA) 9212 Prij. sred. u Sljed. god. f" measure="1" displayFolder="" measureGroup="BazaZaUpit" count="0"/>
    <cacheHierarchy uniqueName="[Measures].[Indeks (IZVRŠENJE TEKUĆA / TEKUĆI PLAN) f]" caption="Indeks (IZVRŠENJE TEKUĆA / TEKUĆI PLAN) f" measure="1" displayFolder="" measureGroup="BazaZaUpit" count="0"/>
    <cacheHierarchy uniqueName="[Measures].[Indeks (IZVRŠENJE TEKUĆA / TEKUĆI PLAN) 9211 Prij. sres. iz Preth. f]" caption="Indeks (IZVRŠENJE TEKUĆA / TEKUĆI PLAN) 9211 Prij. sres. iz Preth. f" measure="1" displayFolder="" measureGroup="BazaZaUpit" count="0"/>
    <cacheHierarchy uniqueName="[Measures].[Indeks (IZVRŠENJE TEKUĆA / TEKUĆI PLAN) 9212 Prij. sres. u Sljed. god. f]" caption="Indeks (IZVRŠENJE TEKUĆA / TEKUĆI PLAN) 9212 Prij. sres. u Sljed. god. f" measure="1" displayFolder="" measureGroup="BazaZaUpit" count="0"/>
    <cacheHierarchy uniqueName="[Measures].[Indeks (IZVRŠENJE TEKUĆA / TEKUĆI PLAN) FILTER f]" caption="Indeks (IZVRŠENJE TEKUĆA / TEKUĆI PLAN) FILTER f" measure="1" displayFolder="" measureGroup="BazaZaUpit" count="0"/>
    <cacheHierarchy uniqueName="[Measures].[Indeks (IZVRŠENJE TEKUĆA / IZVRŠENJE PRETHODNA) FILTER f]" caption="Indeks (IZVRŠENJE TEKUĆA / IZVRŠENJE PRETHODNA) FILTER f" measure="1" displayFolder="" measureGroup="BazaZaUpit" count="0"/>
    <cacheHierarchy uniqueName="[Measures].[% IZVRŠENJE TEKUĆA f Rashodi]" caption="% IZVRŠENJE TEKUĆA f Rashodi" measure="1" displayFolder="" measureGroup="BazaZaUpit" count="0"/>
    <cacheHierarchy uniqueName="[Measures].[% IZVRŠENJE TEKUĆA f Prihodi]" caption="% IZVRŠENJE TEKUĆA f Prihodi" measure="1" displayFolder="" measureGroup="BazaZaUpit" count="0" oneField="1">
      <fieldsUsage count="1">
        <fieldUsage x="2"/>
      </fieldsUsage>
    </cacheHierarchy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7.xml><?xml version="1.0" encoding="utf-8"?>
<pivotCacheDefinition xmlns="http://schemas.openxmlformats.org/spreadsheetml/2006/main" xmlns:r="http://schemas.openxmlformats.org/officeDocument/2006/relationships" saveData="0" refreshedBy="Kristina Ivancic" refreshedDate="45727.358011574077" createdVersion="8" refreshedVersion="6" minRefreshableVersion="3" recordCount="0" supportSubquery="1" supportAdvancedDrill="1">
  <cacheSource type="external" connectionId="4"/>
  <cacheFields count="10">
    <cacheField name="[BazaZaUpit].[Konto Broj i Naziv 1].[Konto Broj i Naziv 1]" caption="Konto Broj i Naziv 1" numFmtId="0" hierarchy="31" level="1">
      <sharedItems count="2">
        <s v="3 Rashodi poslovanja"/>
        <s v="4 Rashodi za nabavu nefinancijske imovine"/>
      </sharedItems>
    </cacheField>
    <cacheField name="[BazaZaUpit].[Funkcijska  klasifikacija 1].[Funkcijska  klasifikacija 1]" caption="Funkcijska  klasifikacija 1" numFmtId="0" hierarchy="5" level="1">
      <sharedItems count="1">
        <s v="01 Opće i javne usluge"/>
      </sharedItems>
    </cacheField>
    <cacheField name="[BazaZaUpit].[Funkcijska  klasifikacija 2].[Funkcijska  klasifikacija 2]" caption="Funkcijska  klasifikacija 2" numFmtId="0" hierarchy="6" level="1">
      <sharedItems count="1">
        <s v="011 Izvršna i zakonodavna tijela, financijski i fiskalni poslovi"/>
      </sharedItems>
    </cacheField>
    <cacheField name="[Measures].[IZVRŠENJE PRETHODNA FILTER f]" caption="IZVRŠENJE PRETHODNA FILTER f" numFmtId="0" hierarchy="88" level="32767"/>
    <cacheField name="[Measures].[IZVORNI PLAN ILI REBALANS ZA TEKUĆU FILTER f]" caption="IZVORNI PLAN ILI REBALANS ZA TEKUĆU FILTER f" numFmtId="0" hierarchy="96" level="32767"/>
    <cacheField name="[Measures].[TEKUĆI PLAN FILTER f]" caption="TEKUĆI PLAN FILTER f" numFmtId="0" hierarchy="100" level="32767"/>
    <cacheField name="[Measures].[IZVRŠENJE TEKUĆA FILTER f]" caption="IZVRŠENJE TEKUĆA FILTER f" numFmtId="0" hierarchy="92" level="32767"/>
    <cacheField name="[Measures].[Indeks (IZVRŠENJE TEKUĆA / IZVRŠENJE PRETHODNA) FILTER f]" caption="Indeks (IZVRŠENJE TEKUĆA / IZVRŠENJE PRETHODNA) FILTER f" numFmtId="0" hierarchy="108" level="32767"/>
    <cacheField name="[Measures].[Indeks (IZVRŠENJE TEKUĆA / TEKUĆI PLAN) FILTER f]" caption="Indeks (IZVRŠENJE TEKUĆA / TEKUĆI PLAN) FILTER f" numFmtId="0" hierarchy="107" level="32767"/>
    <cacheField name="[BazaZaUpit].[RAZDJEL].[RAZDJEL]" caption="RAZDJEL" numFmtId="0" hierarchy="25" level="1">
      <sharedItems count="1">
        <s v="RAZDJEL 185 DRŽAVNI URED ZA REVIZIJU"/>
      </sharedItems>
    </cacheField>
  </cacheFields>
  <cacheHierarchies count="11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2" memberValueDatatype="130" unbalanced="0">
      <fieldsUsage count="2">
        <fieldUsage x="-1"/>
        <fieldUsage x="2"/>
      </fieldsUsage>
    </cacheHierarchy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IZVRŠENJE PRETHODNA]" caption="IZVRŠENJE PRETHODNA" attribute="1" defaultMemberUniqueName="[BazaZaUpit].[IZVRŠENJE PRETHODNA].[All]" allUniqueName="[BazaZaUpit].[IZVRŠENJE PRETHODNA].[All]" dimensionUniqueName="[BazaZaUpit]" displayFolder="" count="0" memberValueDatatype="5" unbalanced="0"/>
    <cacheHierarchy uniqueName="[BazaZaUpit].[IZVORNI PLAN ILI REBALANS ZA TEKUĆU]" caption="IZVORNI PLAN ILI REBALANS ZA TEKUĆU" attribute="1" defaultMemberUniqueName="[BazaZaUpit].[IZVORNI PLAN ILI REBALANS ZA TEKUĆU].[All]" allUniqueName="[BazaZaUpit].[IZVORNI PLAN ILI REBALANS ZA TEKUĆU].[All]" dimensionUniqueName="[BazaZaUpit]" displayFolder="" count="0" memberValueDatatype="5" unbalanced="0"/>
    <cacheHierarchy uniqueName="[BazaZaUpit].[TEKUĆI PLAN]" caption="TEKUĆI PLAN" attribute="1" defaultMemberUniqueName="[BazaZaUpit].[TEKUĆI PLAN].[All]" allUniqueName="[BazaZaUpit].[TEKUĆI PLAN].[All]" dimensionUniqueName="[BazaZaUpit]" displayFolder="" count="0" memberValueDatatype="5" unbalanced="0"/>
    <cacheHierarchy uniqueName="[BazaZaUpit].[IZVRŠENJE TEKUĆA]" caption="IZVRŠENJE TEKUĆA" attribute="1" defaultMemberUniqueName="[BazaZaUpit].[IZVRŠENJE TEKUĆA].[All]" allUniqueName="[BazaZaUpit].[IZVRŠENJE TEKUĆA].[All]" dimensionUniqueName="[BazaZaUpit]" displayFolder="" count="0" memberValueDatatype="5" unbalanced="0"/>
    <cacheHierarchy uniqueName="[BazaZaUpit].[INDEKS 1]" caption="INDEKS 1" attribute="1" defaultMemberUniqueName="[BazaZaUpit].[INDEKS 1].[All]" allUniqueName="[BazaZaUpit].[INDEKS 1].[All]" dimensionUniqueName="[BazaZaUpit]" displayFolder="" count="0" memberValueDatatype="5" unbalanced="0"/>
    <cacheHierarchy uniqueName="[BazaZaUpit].[INDEKS3]" caption="INDEKS3" attribute="1" defaultMemberUniqueName="[BazaZaUpit].[INDEKS3].[All]" allUniqueName="[BazaZaUpit].[INDEKS3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9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BazaZaUpit].[Konto Broj i Naziv 2 - Legenda]" caption="Konto Broj i Naziv 2 - Legenda" attribute="1" defaultMemberUniqueName="[BazaZaUpit].[Konto Broj i Naziv 2 - Legenda].[All]" allUniqueName="[BazaZaUpit].[Konto Broj i Naziv 2 - Legenda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TEKUĆA]" caption="Zbroj resursa IZVRŠENJE TEKUĆA" measure="1" displayFolder="" measureGroup="BazaZaUpit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PRETHODNA f]" caption="IZVRŠENJE PRETHODNA f" measure="1" displayFolder="" measureGroup="BazaZaUpit" count="0"/>
    <cacheHierarchy uniqueName="[Measures].[IZVRŠENJE PRETHODNA 9211 Prij. sred. iz Preth. f]" caption="IZVRŠENJE PRETHODNA 9211 Prij. sred. iz Preth. f" measure="1" displayFolder="" measureGroup="BazaZaUpit" count="0"/>
    <cacheHierarchy uniqueName="[Measures].[IZVRŠENJE PRETHODNA 9212 Prij. sred. u Sljed. god. f]" caption="IZVRŠENJE PRETHODNA 9212 Prij. sred. u Sljed. god. f" measure="1" displayFolder="" measureGroup="BazaZaUpit" count="0"/>
    <cacheHierarchy uniqueName="[Measures].[IZVRŠENJE PRETHODNA FILTER f]" caption="IZVRŠENJE PRETHODNA FILTER f" measure="1" displayFolder="" measureGroup="BazaZaUpit" count="0" oneField="1">
      <fieldsUsage count="1">
        <fieldUsage x="3"/>
      </fieldsUsage>
    </cacheHierarchy>
    <cacheHierarchy uniqueName="[Measures].[IZVRŠENJE TEKUĆA f]" caption="IZVRŠENJE TEKUĆA f" measure="1" displayFolder="" measureGroup="BazaZaUpit" count="0"/>
    <cacheHierarchy uniqueName="[Measures].[IZVRŠENJE TEKUĆA 9211 Prij. sred. iz Preth. f]" caption="IZVRŠENJE TEKUĆA 9211 Prij. sred. iz Preth. f" measure="1" displayFolder="" measureGroup="BazaZaUpit" count="0"/>
    <cacheHierarchy uniqueName="[Measures].[IZVRŠENJE TEKUĆA 9212 Prij. sred. u Sljed. f]" caption="IZVRŠENJE TEKUĆA 9212 Prij. sred. u Sljed. f" measure="1" displayFolder="" measureGroup="BazaZaUpit" count="0"/>
    <cacheHierarchy uniqueName="[Measures].[IZVRŠENJE TEKUĆA FILTER f]" caption="IZVRŠENJE TEKUĆA FILTER f" measure="1" displayFolder="" measureGroup="BazaZaUpit" count="0" oneField="1">
      <fieldsUsage count="1">
        <fieldUsage x="6"/>
      </fieldsUsage>
    </cacheHierarchy>
    <cacheHierarchy uniqueName="[Measures].[IZVORNI PLAN ILI REBALANS ZA TEKUĆU f]" caption="IZVORNI PLAN ILI REBALANS ZA TEKUĆU f" measure="1" displayFolder="" measureGroup="BazaZaUpit" count="0"/>
    <cacheHierarchy uniqueName="[Measures].[IZVORNI PLAN ILI REBALANS ZA TEKUĆU 9211 Prij. sred. iz Preth. f]" caption="IZVORNI PLAN ILI REBALANS ZA TEKUĆU 9211 Prij. sred. iz Preth. f" measure="1" displayFolder="" measureGroup="BazaZaUpit" count="0"/>
    <cacheHierarchy uniqueName="[Measures].[IZVORNI PLAN ILI REBALANS ZA TEKUĆU 9212 Prij. sred. u Sljed. god. f]" caption="IZVORNI PLAN ILI REBALANS ZA TEKUĆU 9212 Prij. sred. u Sljed. god. f" measure="1" displayFolder="" measureGroup="BazaZaUpit" count="0"/>
    <cacheHierarchy uniqueName="[Measures].[IZVORNI PLAN ILI REBALANS ZA TEKUĆU FILTER f]" caption="IZVORNI PLAN ILI REBALANS ZA TEKUĆU FILTER f" measure="1" displayFolder="" measureGroup="BazaZaUpit" count="0" oneField="1">
      <fieldsUsage count="1">
        <fieldUsage x="4"/>
      </fieldsUsage>
    </cacheHierarchy>
    <cacheHierarchy uniqueName="[Measures].[TEKUĆI PLAN f]" caption="TEKUĆI PLAN f" measure="1" displayFolder="" measureGroup="BazaZaUpit" count="0"/>
    <cacheHierarchy uniqueName="[Measures].[TEKUĆI PLAN 9211 Prij. sred. iz Preth. f]" caption="TEKUĆI PLAN 9211 Prij. sred. iz Preth. f" measure="1" displayFolder="" measureGroup="BazaZaUpit" count="0"/>
    <cacheHierarchy uniqueName="[Measures].[TEKUĆI PLAN 9212 Prij. sred. u Sljed. god. f]" caption="TEKUĆI PLAN 9212 Prij. sred. u Sljed. god. f" measure="1" displayFolder="" measureGroup="BazaZaUpit" count="0"/>
    <cacheHierarchy uniqueName="[Measures].[TEKUĆI PLAN FILTER f]" caption="TEKUĆI PLAN FILTER f" measure="1" displayFolder="" measureGroup="BazaZaUpit" count="0" oneField="1">
      <fieldsUsage count="1">
        <fieldUsage x="5"/>
      </fieldsUsage>
    </cacheHierarchy>
    <cacheHierarchy uniqueName="[Measures].[Indeks (IZVRŠENJE TEKUĆA / IZVRŠENJE PRETHODNA) f]" caption="Indeks (IZVRŠENJE TEKUĆA / IZVRŠENJE PRETHODNA) f" measure="1" displayFolder="" measureGroup="BazaZaUpit" count="0"/>
    <cacheHierarchy uniqueName="[Measures].[Indeks (IZVRŠENJE TEKUĆA / IZVRŠENJE PRETHODNA) 9211 Prij. sred. iz Preth. f]" caption="Indeks (IZVRŠENJE TEKUĆA / IZVRŠENJE PRETHODNA) 9211 Prij. sred. iz Preth. f" measure="1" displayFolder="" measureGroup="BazaZaUpit" count="0"/>
    <cacheHierarchy uniqueName="[Measures].[Indeks (IZVRŠENJE TEKUĆA / IZVRŠENJE PRETHODNA) 9212 Prij. sred. u Sljed. god. f]" caption="Indeks (IZVRŠENJE TEKUĆA / IZVRŠENJE PRETHODNA) 9212 Prij. sred. u Sljed. god. f" measure="1" displayFolder="" measureGroup="BazaZaUpit" count="0"/>
    <cacheHierarchy uniqueName="[Measures].[Indeks (IZVRŠENJE TEKUĆA / TEKUĆI PLAN) f]" caption="Indeks (IZVRŠENJE TEKUĆA / TEKUĆI PLAN) f" measure="1" displayFolder="" measureGroup="BazaZaUpit" count="0"/>
    <cacheHierarchy uniqueName="[Measures].[Indeks (IZVRŠENJE TEKUĆA / TEKUĆI PLAN) 9211 Prij. sres. iz Preth. f]" caption="Indeks (IZVRŠENJE TEKUĆA / TEKUĆI PLAN) 9211 Prij. sres. iz Preth. f" measure="1" displayFolder="" measureGroup="BazaZaUpit" count="0"/>
    <cacheHierarchy uniqueName="[Measures].[Indeks (IZVRŠENJE TEKUĆA / TEKUĆI PLAN) 9212 Prij. sres. u Sljed. god. f]" caption="Indeks (IZVRŠENJE TEKUĆA / TEKUĆI PLAN) 9212 Prij. sres. u Sljed. god. f" measure="1" displayFolder="" measureGroup="BazaZaUpit" count="0"/>
    <cacheHierarchy uniqueName="[Measures].[Indeks (IZVRŠENJE TEKUĆA / TEKUĆI PLAN) FILTER f]" caption="Indeks (IZVRŠENJE TEKUĆA / TEKUĆI PLAN) FILTER f" measure="1" displayFolder="" measureGroup="BazaZaUpit" count="0" oneField="1">
      <fieldsUsage count="1">
        <fieldUsage x="8"/>
      </fieldsUsage>
    </cacheHierarchy>
    <cacheHierarchy uniqueName="[Measures].[Indeks (IZVRŠENJE TEKUĆA / IZVRŠENJE PRETHODNA) FILTER f]" caption="Indeks (IZVRŠENJE TEKUĆA / IZVRŠENJE PRETHODNA) FILTER f" measure="1" displayFolder="" measureGroup="BazaZaUpit" count="0" oneField="1">
      <fieldsUsage count="1">
        <fieldUsage x="7"/>
      </fieldsUsage>
    </cacheHierarchy>
    <cacheHierarchy uniqueName="[Measures].[% IZVRŠENJE TEKUĆA f Rashodi]" caption="% IZVRŠENJE TEKUĆA f Rashodi" measure="1" displayFolder="" measureGroup="BazaZaUpit" count="0"/>
    <cacheHierarchy uniqueName="[Measures].[% IZVRŠENJE TEKUĆA f Prihodi]" caption="% IZVRŠENJE TEKUĆA f Prihodi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8.xml><?xml version="1.0" encoding="utf-8"?>
<pivotCacheDefinition xmlns="http://schemas.openxmlformats.org/spreadsheetml/2006/main" xmlns:r="http://schemas.openxmlformats.org/officeDocument/2006/relationships" saveData="0" refreshedBy="Kristina Ivancic" refreshedDate="45727.358014814818" createdVersion="8" refreshedVersion="6" minRefreshableVersion="3" recordCount="0" supportSubquery="1" supportAdvancedDrill="1">
  <cacheSource type="external" connectionId="4"/>
  <cacheFields count="9">
    <cacheField name="[BazaZaUpit].[Konto Broj i Naziv 1].[Konto Broj i Naziv 1]" caption="Konto Broj i Naziv 1" numFmtId="0" hierarchy="31" level="1">
      <sharedItems count="2">
        <s v="3 Rashodi poslovanja"/>
        <s v="4 Rashodi za nabavu nefinancijske imovine"/>
      </sharedItems>
    </cacheField>
    <cacheField name="[BazaZaUpit].[RAZDJEL].[RAZDJEL]" caption="RAZDJEL" numFmtId="0" hierarchy="25" level="1">
      <sharedItems count="1">
        <s v="RAZDJEL 185 DRŽAVNI URED ZA REVIZIJU"/>
      </sharedItems>
    </cacheField>
    <cacheField name="[BazaZaUpit].[GLAVA].[GLAVA]" caption="GLAVA" numFmtId="0" hierarchy="26" level="1">
      <sharedItems count="1">
        <s v="GLAVA 18505"/>
      </sharedItems>
    </cacheField>
    <cacheField name="[BazaZaUpit].[GLAVNI PROGRAM].[GLAVNI PROGRAM]" caption="GLAVNI PROGRAM" numFmtId="0" hierarchy="27" level="1">
      <sharedItems count="1">
        <s v="22 FINANCIJSKI I FISKALNI SUSTAV"/>
      </sharedItems>
    </cacheField>
    <cacheField name="[BazaZaUpit].[IZVOR SIFRA I NAZIV 2].[IZVOR SIFRA I NAZIV 2]" caption="IZVOR SIFRA I NAZIV 2" numFmtId="0" hierarchy="30" level="1">
      <sharedItems count="3">
        <s v="IZVOR 11 OPĆI PRIHODI I PRIMICI"/>
        <s v="IZVOR 31 VLASTITI PRIHODI"/>
        <s v="IZVOR 815 Namjenski primici - NPOO"/>
      </sharedItems>
    </cacheField>
    <cacheField name="[Measures].[IZVORNI PLAN ILI REBALANS ZA TEKUĆU FILTER f]" caption="IZVORNI PLAN ILI REBALANS ZA TEKUĆU FILTER f" numFmtId="0" hierarchy="96" level="32767"/>
    <cacheField name="[Measures].[IZVRŠENJE TEKUĆA FILTER f]" caption="IZVRŠENJE TEKUĆA FILTER f" numFmtId="0" hierarchy="92" level="32767"/>
    <cacheField name="[Measures].[TEKUĆI PLAN FILTER f]" caption="TEKUĆI PLAN FILTER f" numFmtId="0" hierarchy="100" level="32767"/>
    <cacheField name="[Measures].[Indeks (IZVRŠENJE TEKUĆA / TEKUĆI PLAN) FILTER f]" caption="Indeks (IZVRŠENJE TEKUĆA / TEKUĆI PLAN) FILTER f" numFmtId="0" hierarchy="107" level="32767"/>
  </cacheFields>
  <cacheHierarchies count="11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IZVRŠENJE PRETHODNA]" caption="IZVRŠENJE PRETHODNA" attribute="1" defaultMemberUniqueName="[BazaZaUpit].[IZVRŠENJE PRETHODNA].[All]" allUniqueName="[BazaZaUpit].[IZVRŠENJE PRETHODNA].[All]" dimensionUniqueName="[BazaZaUpit]" displayFolder="" count="0" memberValueDatatype="5" unbalanced="0"/>
    <cacheHierarchy uniqueName="[BazaZaUpit].[IZVORNI PLAN ILI REBALANS ZA TEKUĆU]" caption="IZVORNI PLAN ILI REBALANS ZA TEKUĆU" attribute="1" defaultMemberUniqueName="[BazaZaUpit].[IZVORNI PLAN ILI REBALANS ZA TEKUĆU].[All]" allUniqueName="[BazaZaUpit].[IZVORNI PLAN ILI REBALANS ZA TEKUĆU].[All]" dimensionUniqueName="[BazaZaUpit]" displayFolder="" count="0" memberValueDatatype="5" unbalanced="0"/>
    <cacheHierarchy uniqueName="[BazaZaUpit].[TEKUĆI PLAN]" caption="TEKUĆI PLAN" attribute="1" defaultMemberUniqueName="[BazaZaUpit].[TEKUĆI PLAN].[All]" allUniqueName="[BazaZaUpit].[TEKUĆI PLAN].[All]" dimensionUniqueName="[BazaZaUpit]" displayFolder="" count="0" memberValueDatatype="5" unbalanced="0"/>
    <cacheHierarchy uniqueName="[BazaZaUpit].[IZVRŠENJE TEKUĆA]" caption="IZVRŠENJE TEKUĆA" attribute="1" defaultMemberUniqueName="[BazaZaUpit].[IZVRŠENJE TEKUĆA].[All]" allUniqueName="[BazaZaUpit].[IZVRŠENJE TEKUĆA].[All]" dimensionUniqueName="[BazaZaUpit]" displayFolder="" count="0" memberValueDatatype="5" unbalanced="0"/>
    <cacheHierarchy uniqueName="[BazaZaUpit].[INDEKS 1]" caption="INDEKS 1" attribute="1" defaultMemberUniqueName="[BazaZaUpit].[INDEKS 1].[All]" allUniqueName="[BazaZaUpit].[INDEKS 1].[All]" dimensionUniqueName="[BazaZaUpit]" displayFolder="" count="0" memberValueDatatype="5" unbalanced="0"/>
    <cacheHierarchy uniqueName="[BazaZaUpit].[INDEKS3]" caption="INDEKS3" attribute="1" defaultMemberUniqueName="[BazaZaUpit].[INDEKS3].[All]" allUniqueName="[BazaZaUpit].[INDEKS3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2" memberValueDatatype="130" unbalanced="0">
      <fieldsUsage count="2">
        <fieldUsage x="-1"/>
        <fieldUsage x="2"/>
      </fieldsUsage>
    </cacheHierarchy>
    <cacheHierarchy uniqueName="[BazaZaUpit].[GLAVNI PROGRAM]" caption="GLAVNI PROGRAM" attribute="1" defaultMemberUniqueName="[BazaZaUpit].[GLAVNI PROGRAM].[All]" allUniqueName="[BazaZaUpit].[GLAVNI PROGRAM].[All]" dimensionUniqueName="[BazaZaUpit]" displayFolder="" count="2" memberValueDatatype="130" unbalanced="0">
      <fieldsUsage count="2">
        <fieldUsage x="-1"/>
        <fieldUsage x="3"/>
      </fieldsUsage>
    </cacheHierarchy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2" memberValueDatatype="130" unbalanced="0">
      <fieldsUsage count="2">
        <fieldUsage x="-1"/>
        <fieldUsage x="4"/>
      </fieldsUsage>
    </cacheHierarchy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BazaZaUpit].[Konto Broj i Naziv 2 - Legenda]" caption="Konto Broj i Naziv 2 - Legenda" attribute="1" defaultMemberUniqueName="[BazaZaUpit].[Konto Broj i Naziv 2 - Legenda].[All]" allUniqueName="[BazaZaUpit].[Konto Broj i Naziv 2 - Legenda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TEKUĆA]" caption="Zbroj resursa IZVRŠENJE TEKUĆA" measure="1" displayFolder="" measureGroup="BazaZaUpit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PRETHODNA f]" caption="IZVRŠENJE PRETHODNA f" measure="1" displayFolder="" measureGroup="BazaZaUpit" count="0"/>
    <cacheHierarchy uniqueName="[Measures].[IZVRŠENJE PRETHODNA 9211 Prij. sred. iz Preth. f]" caption="IZVRŠENJE PRETHODNA 9211 Prij. sred. iz Preth. f" measure="1" displayFolder="" measureGroup="BazaZaUpit" count="0"/>
    <cacheHierarchy uniqueName="[Measures].[IZVRŠENJE PRETHODNA 9212 Prij. sred. u Sljed. god. f]" caption="IZVRŠENJE PRETHODNA 9212 Prij. sred. u Sljed. god. f" measure="1" displayFolder="" measureGroup="BazaZaUpit" count="0"/>
    <cacheHierarchy uniqueName="[Measures].[IZVRŠENJE PRETHODNA FILTER f]" caption="IZVRŠENJE PRETHODNA FILTER f" measure="1" displayFolder="" measureGroup="BazaZaUpit" count="0"/>
    <cacheHierarchy uniqueName="[Measures].[IZVRŠENJE TEKUĆA f]" caption="IZVRŠENJE TEKUĆA f" measure="1" displayFolder="" measureGroup="BazaZaUpit" count="0"/>
    <cacheHierarchy uniqueName="[Measures].[IZVRŠENJE TEKUĆA 9211 Prij. sred. iz Preth. f]" caption="IZVRŠENJE TEKUĆA 9211 Prij. sred. iz Preth. f" measure="1" displayFolder="" measureGroup="BazaZaUpit" count="0"/>
    <cacheHierarchy uniqueName="[Measures].[IZVRŠENJE TEKUĆA 9212 Prij. sred. u Sljed. f]" caption="IZVRŠENJE TEKUĆA 9212 Prij. sred. u Sljed. f" measure="1" displayFolder="" measureGroup="BazaZaUpit" count="0"/>
    <cacheHierarchy uniqueName="[Measures].[IZVRŠENJE TEKUĆA FILTER f]" caption="IZVRŠENJE TEKUĆA FILTER f" measure="1" displayFolder="" measureGroup="BazaZaUpit" count="0" oneField="1">
      <fieldsUsage count="1">
        <fieldUsage x="6"/>
      </fieldsUsage>
    </cacheHierarchy>
    <cacheHierarchy uniqueName="[Measures].[IZVORNI PLAN ILI REBALANS ZA TEKUĆU f]" caption="IZVORNI PLAN ILI REBALANS ZA TEKUĆU f" measure="1" displayFolder="" measureGroup="BazaZaUpit" count="0"/>
    <cacheHierarchy uniqueName="[Measures].[IZVORNI PLAN ILI REBALANS ZA TEKUĆU 9211 Prij. sred. iz Preth. f]" caption="IZVORNI PLAN ILI REBALANS ZA TEKUĆU 9211 Prij. sred. iz Preth. f" measure="1" displayFolder="" measureGroup="BazaZaUpit" count="0"/>
    <cacheHierarchy uniqueName="[Measures].[IZVORNI PLAN ILI REBALANS ZA TEKUĆU 9212 Prij. sred. u Sljed. god. f]" caption="IZVORNI PLAN ILI REBALANS ZA TEKUĆU 9212 Prij. sred. u Sljed. god. f" measure="1" displayFolder="" measureGroup="BazaZaUpit" count="0"/>
    <cacheHierarchy uniqueName="[Measures].[IZVORNI PLAN ILI REBALANS ZA TEKUĆU FILTER f]" caption="IZVORNI PLAN ILI REBALANS ZA TEKUĆU FILTER f" measure="1" displayFolder="" measureGroup="BazaZaUpit" count="0" oneField="1">
      <fieldsUsage count="1">
        <fieldUsage x="5"/>
      </fieldsUsage>
    </cacheHierarchy>
    <cacheHierarchy uniqueName="[Measures].[TEKUĆI PLAN f]" caption="TEKUĆI PLAN f" measure="1" displayFolder="" measureGroup="BazaZaUpit" count="0"/>
    <cacheHierarchy uniqueName="[Measures].[TEKUĆI PLAN 9211 Prij. sred. iz Preth. f]" caption="TEKUĆI PLAN 9211 Prij. sred. iz Preth. f" measure="1" displayFolder="" measureGroup="BazaZaUpit" count="0"/>
    <cacheHierarchy uniqueName="[Measures].[TEKUĆI PLAN 9212 Prij. sred. u Sljed. god. f]" caption="TEKUĆI PLAN 9212 Prij. sred. u Sljed. god. f" measure="1" displayFolder="" measureGroup="BazaZaUpit" count="0"/>
    <cacheHierarchy uniqueName="[Measures].[TEKUĆI PLAN FILTER f]" caption="TEKUĆI PLAN FILTER f" measure="1" displayFolder="" measureGroup="BazaZaUpit" count="0" oneField="1">
      <fieldsUsage count="1">
        <fieldUsage x="7"/>
      </fieldsUsage>
    </cacheHierarchy>
    <cacheHierarchy uniqueName="[Measures].[Indeks (IZVRŠENJE TEKUĆA / IZVRŠENJE PRETHODNA) f]" caption="Indeks (IZVRŠENJE TEKUĆA / IZVRŠENJE PRETHODNA) f" measure="1" displayFolder="" measureGroup="BazaZaUpit" count="0"/>
    <cacheHierarchy uniqueName="[Measures].[Indeks (IZVRŠENJE TEKUĆA / IZVRŠENJE PRETHODNA) 9211 Prij. sred. iz Preth. f]" caption="Indeks (IZVRŠENJE TEKUĆA / IZVRŠENJE PRETHODNA) 9211 Prij. sred. iz Preth. f" measure="1" displayFolder="" measureGroup="BazaZaUpit" count="0"/>
    <cacheHierarchy uniqueName="[Measures].[Indeks (IZVRŠENJE TEKUĆA / IZVRŠENJE PRETHODNA) 9212 Prij. sred. u Sljed. god. f]" caption="Indeks (IZVRŠENJE TEKUĆA / IZVRŠENJE PRETHODNA) 9212 Prij. sred. u Sljed. god. f" measure="1" displayFolder="" measureGroup="BazaZaUpit" count="0"/>
    <cacheHierarchy uniqueName="[Measures].[Indeks (IZVRŠENJE TEKUĆA / TEKUĆI PLAN) f]" caption="Indeks (IZVRŠENJE TEKUĆA / TEKUĆI PLAN) f" measure="1" displayFolder="" measureGroup="BazaZaUpit" count="0"/>
    <cacheHierarchy uniqueName="[Measures].[Indeks (IZVRŠENJE TEKUĆA / TEKUĆI PLAN) 9211 Prij. sres. iz Preth. f]" caption="Indeks (IZVRŠENJE TEKUĆA / TEKUĆI PLAN) 9211 Prij. sres. iz Preth. f" measure="1" displayFolder="" measureGroup="BazaZaUpit" count="0"/>
    <cacheHierarchy uniqueName="[Measures].[Indeks (IZVRŠENJE TEKUĆA / TEKUĆI PLAN) 9212 Prij. sres. u Sljed. god. f]" caption="Indeks (IZVRŠENJE TEKUĆA / TEKUĆI PLAN) 9212 Prij. sres. u Sljed. god. f" measure="1" displayFolder="" measureGroup="BazaZaUpit" count="0"/>
    <cacheHierarchy uniqueName="[Measures].[Indeks (IZVRŠENJE TEKUĆA / TEKUĆI PLAN) FILTER f]" caption="Indeks (IZVRŠENJE TEKUĆA / TEKUĆI PLAN) FILTER f" measure="1" displayFolder="" measureGroup="BazaZaUpit" count="0" oneField="1">
      <fieldsUsage count="1">
        <fieldUsage x="8"/>
      </fieldsUsage>
    </cacheHierarchy>
    <cacheHierarchy uniqueName="[Measures].[Indeks (IZVRŠENJE TEKUĆA / IZVRŠENJE PRETHODNA) FILTER f]" caption="Indeks (IZVRŠENJE TEKUĆA / IZVRŠENJE PRETHODNA) FILTER f" measure="1" displayFolder="" measureGroup="BazaZaUpit" count="0"/>
    <cacheHierarchy uniqueName="[Measures].[% IZVRŠENJE TEKUĆA f Rashodi]" caption="% IZVRŠENJE TEKUĆA f Rashodi" measure="1" displayFolder="" measureGroup="BazaZaUpit" count="0"/>
    <cacheHierarchy uniqueName="[Measures].[% IZVRŠENJE TEKUĆA f Prihodi]" caption="% IZVRŠENJE TEKUĆA f Prihodi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9.xml><?xml version="1.0" encoding="utf-8"?>
<pivotCacheDefinition xmlns="http://schemas.openxmlformats.org/spreadsheetml/2006/main" xmlns:r="http://schemas.openxmlformats.org/officeDocument/2006/relationships" saveData="0" refreshedBy="Kristina Ivancic" refreshedDate="45727.361427546297" createdVersion="8" refreshedVersion="6" minRefreshableVersion="3" recordCount="0" supportSubquery="1" supportAdvancedDrill="1">
  <cacheSource type="external" connectionId="4"/>
  <cacheFields count="11">
    <cacheField name="[BazaZaUpit].[PRIHODI BROJ I NAZIV 1].[PRIHODI BROJ I NAZIV 1]" caption="PRIHODI BROJ I NAZIV 1" numFmtId="0" hierarchy="1" level="1">
      <sharedItems count="2">
        <s v="6 Prihodi poslovanja"/>
        <s v="7 Prihodi od prodaje nefinancijske imovine"/>
      </sharedItems>
    </cacheField>
    <cacheField name="[BazaZaUpit].[PRIHODI BROJ I NAZIV 2].[PRIHODI BROJ I NAZIV 2]" caption="PRIHODI BROJ I NAZIV 2" numFmtId="0" hierarchy="2" level="1">
      <sharedItems count="4">
        <s v="63 Pomoći iz inozemstva i od subjekata unutar općeg proračuna"/>
        <s v="66 Prihodi od prodaje proizvoda i robe te pruženih usluga i prihodi od donacija"/>
        <s v="67 Prihodi iz nadležnog proračuna i od HZZO-a temeljem ugovornih obveza"/>
        <s v="71 Prihodi od prodaje nefinancijske imovine"/>
      </sharedItems>
    </cacheField>
    <cacheField name="[BazaZaUpit].[PRIHODI BROJ I NAZIV 3].[PRIHODI BROJ I NAZIV 3]" caption="PRIHODI BROJ I NAZIV 3" numFmtId="0" hierarchy="3" level="1">
      <sharedItems count="4">
        <s v="632 Pomoći od međunarodnih organizacija te institucija i tijela EU"/>
        <s v="661 Prihodi od prodaje proizvoda i robe te pruženih usluga"/>
        <s v="671 Prihodi iz nadležnog proračuna za financiranje redovne djelatnosti proračunskih korisnika"/>
        <s v="711 Prihodi od prodaje nefinancijske imovine"/>
      </sharedItems>
    </cacheField>
    <cacheField name="[BazaZaUpit].[PRIHODI BROJ I NAZIV 4].[PRIHODI BROJ I NAZIV 4]" caption="PRIHODI BROJ I NAZIV 4" numFmtId="0" hierarchy="4" level="1">
      <sharedItems count="5">
        <s v="6324 Kapitalne pomoći od institucija i tijela  EU"/>
        <s v="6615 Prihodi od pruženih usluga"/>
        <s v="6711 Prihodi iz nadležnog proračuna za financiranje rashoda poslovanja"/>
        <s v="6712 Prihodi iz nadležnog proračuna za financiranje rashoda za nabavu nefinancijske imovine"/>
        <s v="7111 Prihodi od prodaje nefinancijske imovine"/>
      </sharedItems>
    </cacheField>
    <cacheField name="[BazaZaUpit].[RAZDJEL].[RAZDJEL]" caption="RAZDJEL" numFmtId="0" hierarchy="25" level="1">
      <sharedItems count="1">
        <s v="RAZDJEL 185 DRŽAVNI URED ZA REVIZIJU"/>
      </sharedItems>
    </cacheField>
    <cacheField name="[Measures].[IZVRŠENJE PRETHODNA FILTER f]" caption="IZVRŠENJE PRETHODNA FILTER f" numFmtId="0" hierarchy="88" level="32767"/>
    <cacheField name="[Measures].[IZVORNI PLAN ILI REBALANS ZA TEKUĆU FILTER f]" caption="IZVORNI PLAN ILI REBALANS ZA TEKUĆU FILTER f" numFmtId="0" hierarchy="96" level="32767"/>
    <cacheField name="[Measures].[TEKUĆI PLAN FILTER f]" caption="TEKUĆI PLAN FILTER f" numFmtId="0" hierarchy="100" level="32767"/>
    <cacheField name="[Measures].[IZVRŠENJE TEKUĆA FILTER f]" caption="IZVRŠENJE TEKUĆA FILTER f" numFmtId="0" hierarchy="92" level="32767"/>
    <cacheField name="[Measures].[Indeks (IZVRŠENJE TEKUĆA / IZVRŠENJE PRETHODNA) FILTER f]" caption="Indeks (IZVRŠENJE TEKUĆA / IZVRŠENJE PRETHODNA) FILTER f" numFmtId="0" hierarchy="108" level="32767"/>
    <cacheField name="[Measures].[Indeks (IZVRŠENJE TEKUĆA / TEKUĆI PLAN) FILTER f]" caption="Indeks (IZVRŠENJE TEKUĆA / TEKUĆI PLAN) FILTER f" numFmtId="0" hierarchy="107" level="32767"/>
  </cacheFields>
  <cacheHierarchies count="11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2" memberValueDatatype="130" unbalanced="0">
      <fieldsUsage count="2">
        <fieldUsage x="-1"/>
        <fieldUsage x="2"/>
      </fieldsUsage>
    </cacheHierarchy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2" memberValueDatatype="130" unbalanced="0">
      <fieldsUsage count="2">
        <fieldUsage x="-1"/>
        <fieldUsage x="3"/>
      </fieldsUsage>
    </cacheHierarchy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IZVRŠENJE PRETHODNA]" caption="IZVRŠENJE PRETHODNA" attribute="1" defaultMemberUniqueName="[BazaZaUpit].[IZVRŠENJE PRETHODNA].[All]" allUniqueName="[BazaZaUpit].[IZVRŠENJE PRETHODNA].[All]" dimensionUniqueName="[BazaZaUpit]" displayFolder="" count="0" memberValueDatatype="5" unbalanced="0"/>
    <cacheHierarchy uniqueName="[BazaZaUpit].[IZVORNI PLAN ILI REBALANS ZA TEKUĆU]" caption="IZVORNI PLAN ILI REBALANS ZA TEKUĆU" attribute="1" defaultMemberUniqueName="[BazaZaUpit].[IZVORNI PLAN ILI REBALANS ZA TEKUĆU].[All]" allUniqueName="[BazaZaUpit].[IZVORNI PLAN ILI REBALANS ZA TEKUĆU].[All]" dimensionUniqueName="[BazaZaUpit]" displayFolder="" count="0" memberValueDatatype="5" unbalanced="0"/>
    <cacheHierarchy uniqueName="[BazaZaUpit].[TEKUĆI PLAN]" caption="TEKUĆI PLAN" attribute="1" defaultMemberUniqueName="[BazaZaUpit].[TEKUĆI PLAN].[All]" allUniqueName="[BazaZaUpit].[TEKUĆI PLAN].[All]" dimensionUniqueName="[BazaZaUpit]" displayFolder="" count="0" memberValueDatatype="5" unbalanced="0"/>
    <cacheHierarchy uniqueName="[BazaZaUpit].[IZVRŠENJE TEKUĆA]" caption="IZVRŠENJE TEKUĆA" attribute="1" defaultMemberUniqueName="[BazaZaUpit].[IZVRŠENJE TEKUĆA].[All]" allUniqueName="[BazaZaUpit].[IZVRŠENJE TEKUĆA].[All]" dimensionUniqueName="[BazaZaUpit]" displayFolder="" count="0" memberValueDatatype="5" unbalanced="0"/>
    <cacheHierarchy uniqueName="[BazaZaUpit].[INDEKS 1]" caption="INDEKS 1" attribute="1" defaultMemberUniqueName="[BazaZaUpit].[INDEKS 1].[All]" allUniqueName="[BazaZaUpit].[INDEKS 1].[All]" dimensionUniqueName="[BazaZaUpit]" displayFolder="" count="0" memberValueDatatype="5" unbalanced="0"/>
    <cacheHierarchy uniqueName="[BazaZaUpit].[INDEKS3]" caption="INDEKS3" attribute="1" defaultMemberUniqueName="[BazaZaUpit].[INDEKS3].[All]" allUniqueName="[BazaZaUpit].[INDEKS3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4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0" memberValueDatatype="130" unbalanced="0"/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BazaZaUpit].[Konto Broj i Naziv 2 - Legenda]" caption="Konto Broj i Naziv 2 - Legenda" attribute="1" defaultMemberUniqueName="[BazaZaUpit].[Konto Broj i Naziv 2 - Legenda].[All]" allUniqueName="[BazaZaUpit].[Konto Broj i Naziv 2 - Legenda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TEKUĆA]" caption="Zbroj resursa IZVRŠENJE TEKUĆA" measure="1" displayFolder="" measureGroup="BazaZaUpit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PRETHODNA f]" caption="IZVRŠENJE PRETHODNA f" measure="1" displayFolder="" measureGroup="BazaZaUpit" count="0"/>
    <cacheHierarchy uniqueName="[Measures].[IZVRŠENJE PRETHODNA 9211 Prij. sred. iz Preth. f]" caption="IZVRŠENJE PRETHODNA 9211 Prij. sred. iz Preth. f" measure="1" displayFolder="" measureGroup="BazaZaUpit" count="0"/>
    <cacheHierarchy uniqueName="[Measures].[IZVRŠENJE PRETHODNA 9212 Prij. sred. u Sljed. god. f]" caption="IZVRŠENJE PRETHODNA 9212 Prij. sred. u Sljed. god. f" measure="1" displayFolder="" measureGroup="BazaZaUpit" count="0"/>
    <cacheHierarchy uniqueName="[Measures].[IZVRŠENJE PRETHODNA FILTER f]" caption="IZVRŠENJE PRETHODNA FILTER f" measure="1" displayFolder="" measureGroup="BazaZaUpit" count="0" oneField="1">
      <fieldsUsage count="1">
        <fieldUsage x="5"/>
      </fieldsUsage>
    </cacheHierarchy>
    <cacheHierarchy uniqueName="[Measures].[IZVRŠENJE TEKUĆA f]" caption="IZVRŠENJE TEKUĆA f" measure="1" displayFolder="" measureGroup="BazaZaUpit" count="0"/>
    <cacheHierarchy uniqueName="[Measures].[IZVRŠENJE TEKUĆA 9211 Prij. sred. iz Preth. f]" caption="IZVRŠENJE TEKUĆA 9211 Prij. sred. iz Preth. f" measure="1" displayFolder="" measureGroup="BazaZaUpit" count="0"/>
    <cacheHierarchy uniqueName="[Measures].[IZVRŠENJE TEKUĆA 9212 Prij. sred. u Sljed. f]" caption="IZVRŠENJE TEKUĆA 9212 Prij. sred. u Sljed. f" measure="1" displayFolder="" measureGroup="BazaZaUpit" count="0"/>
    <cacheHierarchy uniqueName="[Measures].[IZVRŠENJE TEKUĆA FILTER f]" caption="IZVRŠENJE TEKUĆA FILTER f" measure="1" displayFolder="" measureGroup="BazaZaUpit" count="0" oneField="1">
      <fieldsUsage count="1">
        <fieldUsage x="8"/>
      </fieldsUsage>
    </cacheHierarchy>
    <cacheHierarchy uniqueName="[Measures].[IZVORNI PLAN ILI REBALANS ZA TEKUĆU f]" caption="IZVORNI PLAN ILI REBALANS ZA TEKUĆU f" measure="1" displayFolder="" measureGroup="BazaZaUpit" count="0"/>
    <cacheHierarchy uniqueName="[Measures].[IZVORNI PLAN ILI REBALANS ZA TEKUĆU 9211 Prij. sred. iz Preth. f]" caption="IZVORNI PLAN ILI REBALANS ZA TEKUĆU 9211 Prij. sred. iz Preth. f" measure="1" displayFolder="" measureGroup="BazaZaUpit" count="0"/>
    <cacheHierarchy uniqueName="[Measures].[IZVORNI PLAN ILI REBALANS ZA TEKUĆU 9212 Prij. sred. u Sljed. god. f]" caption="IZVORNI PLAN ILI REBALANS ZA TEKUĆU 9212 Prij. sred. u Sljed. god. f" measure="1" displayFolder="" measureGroup="BazaZaUpit" count="0"/>
    <cacheHierarchy uniqueName="[Measures].[IZVORNI PLAN ILI REBALANS ZA TEKUĆU FILTER f]" caption="IZVORNI PLAN ILI REBALANS ZA TEKUĆU FILTER f" measure="1" displayFolder="" measureGroup="BazaZaUpit" count="0" oneField="1">
      <fieldsUsage count="1">
        <fieldUsage x="6"/>
      </fieldsUsage>
    </cacheHierarchy>
    <cacheHierarchy uniqueName="[Measures].[TEKUĆI PLAN f]" caption="TEKUĆI PLAN f" measure="1" displayFolder="" measureGroup="BazaZaUpit" count="0"/>
    <cacheHierarchy uniqueName="[Measures].[TEKUĆI PLAN 9211 Prij. sred. iz Preth. f]" caption="TEKUĆI PLAN 9211 Prij. sred. iz Preth. f" measure="1" displayFolder="" measureGroup="BazaZaUpit" count="0"/>
    <cacheHierarchy uniqueName="[Measures].[TEKUĆI PLAN 9212 Prij. sred. u Sljed. god. f]" caption="TEKUĆI PLAN 9212 Prij. sred. u Sljed. god. f" measure="1" displayFolder="" measureGroup="BazaZaUpit" count="0"/>
    <cacheHierarchy uniqueName="[Measures].[TEKUĆI PLAN FILTER f]" caption="TEKUĆI PLAN FILTER f" measure="1" displayFolder="" measureGroup="BazaZaUpit" count="0" oneField="1">
      <fieldsUsage count="1">
        <fieldUsage x="7"/>
      </fieldsUsage>
    </cacheHierarchy>
    <cacheHierarchy uniqueName="[Measures].[Indeks (IZVRŠENJE TEKUĆA / IZVRŠENJE PRETHODNA) f]" caption="Indeks (IZVRŠENJE TEKUĆA / IZVRŠENJE PRETHODNA) f" measure="1" displayFolder="" measureGroup="BazaZaUpit" count="0"/>
    <cacheHierarchy uniqueName="[Measures].[Indeks (IZVRŠENJE TEKUĆA / IZVRŠENJE PRETHODNA) 9211 Prij. sred. iz Preth. f]" caption="Indeks (IZVRŠENJE TEKUĆA / IZVRŠENJE PRETHODNA) 9211 Prij. sred. iz Preth. f" measure="1" displayFolder="" measureGroup="BazaZaUpit" count="0"/>
    <cacheHierarchy uniqueName="[Measures].[Indeks (IZVRŠENJE TEKUĆA / IZVRŠENJE PRETHODNA) 9212 Prij. sred. u Sljed. god. f]" caption="Indeks (IZVRŠENJE TEKUĆA / IZVRŠENJE PRETHODNA) 9212 Prij. sred. u Sljed. god. f" measure="1" displayFolder="" measureGroup="BazaZaUpit" count="0"/>
    <cacheHierarchy uniqueName="[Measures].[Indeks (IZVRŠENJE TEKUĆA / TEKUĆI PLAN) f]" caption="Indeks (IZVRŠENJE TEKUĆA / TEKUĆI PLAN) f" measure="1" displayFolder="" measureGroup="BazaZaUpit" count="0"/>
    <cacheHierarchy uniqueName="[Measures].[Indeks (IZVRŠENJE TEKUĆA / TEKUĆI PLAN) 9211 Prij. sres. iz Preth. f]" caption="Indeks (IZVRŠENJE TEKUĆA / TEKUĆI PLAN) 9211 Prij. sres. iz Preth. f" measure="1" displayFolder="" measureGroup="BazaZaUpit" count="0"/>
    <cacheHierarchy uniqueName="[Measures].[Indeks (IZVRŠENJE TEKUĆA / TEKUĆI PLAN) 9212 Prij. sres. u Sljed. god. f]" caption="Indeks (IZVRŠENJE TEKUĆA / TEKUĆI PLAN) 9212 Prij. sres. u Sljed. god. f" measure="1" displayFolder="" measureGroup="BazaZaUpit" count="0"/>
    <cacheHierarchy uniqueName="[Measures].[Indeks (IZVRŠENJE TEKUĆA / TEKUĆI PLAN) FILTER f]" caption="Indeks (IZVRŠENJE TEKUĆA / TEKUĆI PLAN) FILTER f" measure="1" displayFolder="" measureGroup="BazaZaUpit" count="0" oneField="1">
      <fieldsUsage count="1">
        <fieldUsage x="10"/>
      </fieldsUsage>
    </cacheHierarchy>
    <cacheHierarchy uniqueName="[Measures].[Indeks (IZVRŠENJE TEKUĆA / IZVRŠENJE PRETHODNA) FILTER f]" caption="Indeks (IZVRŠENJE TEKUĆA / IZVRŠENJE PRETHODNA) FILTER f" measure="1" displayFolder="" measureGroup="BazaZaUpit" count="0" oneField="1">
      <fieldsUsage count="1">
        <fieldUsage x="9"/>
      </fieldsUsage>
    </cacheHierarchy>
    <cacheHierarchy uniqueName="[Measures].[% IZVRŠENJE TEKUĆA f Rashodi]" caption="% IZVRŠENJE TEKUĆA f Rashodi" measure="1" displayFolder="" measureGroup="BazaZaUpit" count="0"/>
    <cacheHierarchy uniqueName="[Measures].[% IZVRŠENJE TEKUĆA f Prihodi]" caption="% IZVRŠENJE TEKUĆA f Prihodi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saveData="0" refreshedBy="Kristina Ivancic" refreshedDate="45727.357967361109" createdVersion="8" refreshedVersion="6" minRefreshableVersion="3" recordCount="0" supportSubquery="1" supportAdvancedDrill="1">
  <cacheSource type="external" connectionId="4"/>
  <cacheFields count="16">
    <cacheField name="[BazaZaUpit].[Konto Broj i Naziv 1].[Konto Broj i Naziv 1]" caption="Konto Broj i Naziv 1" numFmtId="0" hierarchy="31" level="1">
      <sharedItems count="2">
        <s v="3 Rashodi poslovanja"/>
        <s v="4 Rashodi za nabavu nefinancijske imovine"/>
      </sharedItems>
    </cacheField>
    <cacheField name="[BazaZaUpit].[RAZDJEL].[RAZDJEL]" caption="RAZDJEL" numFmtId="0" hierarchy="25" level="1">
      <sharedItems count="1">
        <s v="RAZDJEL 185 DRŽAVNI URED ZA REVIZIJU"/>
      </sharedItems>
    </cacheField>
    <cacheField name="[BazaZaUpit].[GLAVA].[GLAVA]" caption="GLAVA" numFmtId="0" hierarchy="26" level="1">
      <sharedItems count="1">
        <s v="GLAVA 18505"/>
      </sharedItems>
    </cacheField>
    <cacheField name="[BazaZaUpit].[GLAVNI PROGRAM].[GLAVNI PROGRAM]" caption="GLAVNI PROGRAM" numFmtId="0" hierarchy="27" level="1">
      <sharedItems count="1">
        <s v="22 FINANCIJSKI I FISKALNI SUSTAV"/>
      </sharedItems>
    </cacheField>
    <cacheField name="[BazaZaUpit].[PROGRAM].[PROGRAM]" caption="PROGRAM" numFmtId="0" hierarchy="28" level="1">
      <sharedItems count="1">
        <s v="2208 DJELOVANJE DRŽAVNOG UREDA ZA REVIZIJU"/>
      </sharedItems>
    </cacheField>
    <cacheField name="[BazaZaUpit].[PODPROGRAM ŠIFRA I NAZIV].[PODPROGRAM ŠIFRA I NAZIV]" caption="PODPROGRAM ŠIFRA I NAZIV" numFmtId="0" hierarchy="29" level="1">
      <sharedItems containsNonDate="0" count="5">
        <s v="A665000 ADMINISTRACIJA I UPRAVLJANJE"/>
        <s v="K665001 INFORMATIZACIJA"/>
        <s v="K665002 OBNOVA VOZNOG PARKA"/>
        <s v="T665009 &quot;Unaprjeđivanje, modernizacija i digitalizacija poslovnih procesa i revizijskih postupaka u Državnom uredu za reviziju&quot;" u="1"/>
        <s v="T665008 TWINNING PROJEKT IPA/2020/420-330 &quot;Jačanje vanjske revizije i parlamentarnog nadzora, Sjeverna Makedonija&quot;" u="1"/>
      </sharedItems>
    </cacheField>
    <cacheField name="[BazaZaUpit].[Konto Broj i Naziv 2].[Konto Broj i Naziv 2]" caption="Konto Broj i Naziv 2" numFmtId="0" hierarchy="32" level="1">
      <sharedItems containsNonDate="0" count="7">
        <s v="31 Rashodi za zaposlene"/>
        <s v="32 Materijalni rashodi"/>
        <s v="34 Financijski rashodi"/>
        <s v="37 Naknade građanima i kućanstvima na temelju osiguranja i druge naknade"/>
        <s v="42 Rashodi za nabavu proizvedene dugotrajne imovine"/>
        <s v="45 Rashodi za dodatna ulaganja na nefinancijskoj imovini"/>
        <s v="41 Rashodi za nabavu neproizvedene dugotrajne imovine"/>
      </sharedItems>
    </cacheField>
    <cacheField name="[BazaZaUpit].[Konto Broj i Naziv 3].[Konto Broj i Naziv 3]" caption="Konto Broj i Naziv 3" numFmtId="0" hierarchy="33" level="1">
      <sharedItems containsNonDate="0" count="14">
        <s v="311 Plaće"/>
        <s v="312 Ostali rashodi za zaposlene"/>
        <s v="313 Doprinosi za plaće"/>
        <s v="321 Naknade troškova zaposlenima"/>
        <s v="322 Rashodi za materijal i energiju"/>
        <s v="323 Rashodi za usluge"/>
        <s v="329 Ostali nespomenuti rashodi poslovanja"/>
        <s v="343 Ostali financijski rashodi"/>
        <s v="372 Ostale naknade građanima i kućanstvima iz proračuna"/>
        <s v="422 Postrojenja i oprema"/>
        <s v="451 Dodatna ulaganja na građevinskim objektima"/>
        <s v="412 Nematerijalna imovina"/>
        <s v="342 Kamate za primljene kredite i zajmove"/>
        <s v="423 Prijevozna sredstva"/>
      </sharedItems>
    </cacheField>
    <cacheField name="[BazaZaUpit].[Konto Broj i Naziv 4].[Konto Broj i Naziv 4]" caption="Konto Broj i Naziv 4" numFmtId="0" hierarchy="34" level="1">
      <sharedItems containsNonDate="0" count="37">
        <s v="3111 Plaće za redovni rad"/>
        <s v="3113 Plaće za prekovremeni rad"/>
        <s v="3121 Ostali rashodi za zaposlene"/>
        <s v="3132 Doprinosi za obvezno zdravstveno osiguranje"/>
        <s v="3211 Službena putovanja"/>
        <s v="3212 Naknade za prijevoz za rad na terenu i odvojeni život"/>
        <s v="3213 Stručno usavršavanje zaposlenika"/>
        <s v="3221 Uredski materijal i ostali materijalni rashodi"/>
        <s v="3223 Energija"/>
        <s v="3224 Materijal i dijelovi za tekuće i investicijsko održavanje"/>
        <s v="3225 Sitni inventar i autogume"/>
        <s v="3227 Službena radna i zaštitna odjeća i obuća"/>
        <s v="3231 Usluge telefona, pošte i prijevoza"/>
        <s v="3232 Usluge tekućeg i investicijskog održavanja"/>
        <s v="3233 Usluge promidžbe i informiranja"/>
        <s v="3234 Komunalne usluge"/>
        <s v="3235 Zakupnine i najamnine"/>
        <s v="3236 Zdravstvene i veterinarske usluge"/>
        <s v="3237 Intelektualne i osobne usluge"/>
        <s v="3239 Ostale usluge"/>
        <s v="3291 Naknade za rad predstavničkih i izvršnih tijela, povjerenstava i slično"/>
        <s v="3292 Premije osiguranja"/>
        <s v="3293 Reprezentacija"/>
        <s v="3294 Članarine i norme"/>
        <s v="3295 Pristojbe i naknade"/>
        <s v="3299 Ostali nespomenuti rashodi poslovanja"/>
        <s v="3431 Bankarske usluge i usluge platnog prometa"/>
        <s v="3721 Naknade građanima i kućanstvima u novcu"/>
        <s v="4221 Uredska oprema i namještaj"/>
        <s v="4222 Komunikacijska oprema"/>
        <s v="4223 Oprema za održavanje i zaštitu"/>
        <s v="4511 Dodatna ulaganja na građevinskim objektima"/>
        <s v="3238 Računalne usluge"/>
        <s v="4123 Licence"/>
        <s v="3423 Kamate za primljene kredite i zajmove od kreditnih i ostalih institucija izvan javnog sektora"/>
        <s v="4231 Prijevozna sredstva u cestovnom prometu"/>
        <s v="3222 Materijal i sirovine"/>
      </sharedItems>
    </cacheField>
    <cacheField name="[BazaZaUpit].[IZVOR SIFRA I NAZIV 2].[IZVOR SIFRA I NAZIV 2]" caption="IZVOR SIFRA I NAZIV 2" numFmtId="0" hierarchy="30" level="1">
      <sharedItems count="6">
        <s v="IZVOR 11 OPĆI PRIHODI I PRIMICI"/>
        <s v="IZVOR 31 VLASTITI PRIHODI"/>
        <s v="IZVOR 5761 FOND SOLIDARNOSTI EU - potres ožujak 2020."/>
        <s v="IZVOR 815 Namjenski primici - NPOO"/>
        <s v="IZVOR 12 SREDSTVA UČEŠĆA ZA POMOĆI" u="1"/>
        <s v="IZVOR 561 EUROPSKI SOCIJALNI FOND" u="1"/>
      </sharedItems>
    </cacheField>
    <cacheField name="[Measures].[IZVRŠENJE PRETHODNA FILTER f]" caption="IZVRŠENJE PRETHODNA FILTER f" numFmtId="0" hierarchy="88" level="32767"/>
    <cacheField name="[Measures].[IZVORNI PLAN ILI REBALANS ZA TEKUĆU FILTER f]" caption="IZVORNI PLAN ILI REBALANS ZA TEKUĆU FILTER f" numFmtId="0" hierarchy="96" level="32767"/>
    <cacheField name="[Measures].[TEKUĆI PLAN FILTER f]" caption="TEKUĆI PLAN FILTER f" numFmtId="0" hierarchy="100" level="32767"/>
    <cacheField name="[Measures].[IZVRŠENJE TEKUĆA FILTER f]" caption="IZVRŠENJE TEKUĆA FILTER f" numFmtId="0" hierarchy="92" level="32767"/>
    <cacheField name="[Measures].[Indeks (IZVRŠENJE TEKUĆA / IZVRŠENJE PRETHODNA) FILTER f]" caption="Indeks (IZVRŠENJE TEKUĆA / IZVRŠENJE PRETHODNA) FILTER f" numFmtId="0" hierarchy="108" level="32767"/>
    <cacheField name="[Measures].[Indeks (IZVRŠENJE TEKUĆA / TEKUĆI PLAN) FILTER f]" caption="Indeks (IZVRŠENJE TEKUĆA / TEKUĆI PLAN) FILTER f" numFmtId="0" hierarchy="107" level="32767"/>
  </cacheFields>
  <cacheHierarchies count="11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IZVRŠENJE PRETHODNA]" caption="IZVRŠENJE PRETHODNA" attribute="1" defaultMemberUniqueName="[BazaZaUpit].[IZVRŠENJE PRETHODNA].[All]" allUniqueName="[BazaZaUpit].[IZVRŠENJE PRETHODNA].[All]" dimensionUniqueName="[BazaZaUpit]" displayFolder="" count="0" memberValueDatatype="5" unbalanced="0"/>
    <cacheHierarchy uniqueName="[BazaZaUpit].[IZVORNI PLAN ILI REBALANS ZA TEKUĆU]" caption="IZVORNI PLAN ILI REBALANS ZA TEKUĆU" attribute="1" defaultMemberUniqueName="[BazaZaUpit].[IZVORNI PLAN ILI REBALANS ZA TEKUĆU].[All]" allUniqueName="[BazaZaUpit].[IZVORNI PLAN ILI REBALANS ZA TEKUĆU].[All]" dimensionUniqueName="[BazaZaUpit]" displayFolder="" count="0" memberValueDatatype="5" unbalanced="0"/>
    <cacheHierarchy uniqueName="[BazaZaUpit].[TEKUĆI PLAN]" caption="TEKUĆI PLAN" attribute="1" defaultMemberUniqueName="[BazaZaUpit].[TEKUĆI PLAN].[All]" allUniqueName="[BazaZaUpit].[TEKUĆI PLAN].[All]" dimensionUniqueName="[BazaZaUpit]" displayFolder="" count="0" memberValueDatatype="5" unbalanced="0"/>
    <cacheHierarchy uniqueName="[BazaZaUpit].[IZVRŠENJE TEKUĆA]" caption="IZVRŠENJE TEKUĆA" attribute="1" defaultMemberUniqueName="[BazaZaUpit].[IZVRŠENJE TEKUĆA].[All]" allUniqueName="[BazaZaUpit].[IZVRŠENJE TEKUĆA].[All]" dimensionUniqueName="[BazaZaUpit]" displayFolder="" count="0" memberValueDatatype="5" unbalanced="0"/>
    <cacheHierarchy uniqueName="[BazaZaUpit].[INDEKS 1]" caption="INDEKS 1" attribute="1" defaultMemberUniqueName="[BazaZaUpit].[INDEKS 1].[All]" allUniqueName="[BazaZaUpit].[INDEKS 1].[All]" dimensionUniqueName="[BazaZaUpit]" displayFolder="" count="0" memberValueDatatype="5" unbalanced="0"/>
    <cacheHierarchy uniqueName="[BazaZaUpit].[INDEKS3]" caption="INDEKS3" attribute="1" defaultMemberUniqueName="[BazaZaUpit].[INDEKS3].[All]" allUniqueName="[BazaZaUpit].[INDEKS3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2" memberValueDatatype="130" unbalanced="0">
      <fieldsUsage count="2">
        <fieldUsage x="-1"/>
        <fieldUsage x="2"/>
      </fieldsUsage>
    </cacheHierarchy>
    <cacheHierarchy uniqueName="[BazaZaUpit].[GLAVNI PROGRAM]" caption="GLAVNI PROGRAM" attribute="1" defaultMemberUniqueName="[BazaZaUpit].[GLAVNI PROGRAM].[All]" allUniqueName="[BazaZaUpit].[GLAVNI PROGRAM].[All]" dimensionUniqueName="[BazaZaUpit]" displayFolder="" count="2" memberValueDatatype="130" unbalanced="0">
      <fieldsUsage count="2">
        <fieldUsage x="-1"/>
        <fieldUsage x="3"/>
      </fieldsUsage>
    </cacheHierarchy>
    <cacheHierarchy uniqueName="[BazaZaUpit].[PROGRAM]" caption="PROGRAM" attribute="1" defaultMemberUniqueName="[BazaZaUpit].[PROGRAM].[All]" allUniqueName="[BazaZaUpit].[PROGRAM].[All]" dimensionUniqueName="[BazaZaUpit]" displayFolder="" count="2" memberValueDatatype="130" unbalanced="0">
      <fieldsUsage count="2">
        <fieldUsage x="-1"/>
        <fieldUsage x="4"/>
      </fieldsUsage>
    </cacheHierarchy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2" memberValueDatatype="130" unbalanced="0">
      <fieldsUsage count="2">
        <fieldUsage x="-1"/>
        <fieldUsage x="5"/>
      </fieldsUsage>
    </cacheHierarchy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2" memberValueDatatype="130" unbalanced="0">
      <fieldsUsage count="2">
        <fieldUsage x="-1"/>
        <fieldUsage x="9"/>
      </fieldsUsage>
    </cacheHierarchy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2" memberValueDatatype="130" unbalanced="0">
      <fieldsUsage count="2">
        <fieldUsage x="-1"/>
        <fieldUsage x="6"/>
      </fieldsUsage>
    </cacheHierarchy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2" memberValueDatatype="130" unbalanced="0">
      <fieldsUsage count="2">
        <fieldUsage x="-1"/>
        <fieldUsage x="7"/>
      </fieldsUsage>
    </cacheHierarchy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2" memberValueDatatype="130" unbalanced="0">
      <fieldsUsage count="2">
        <fieldUsage x="-1"/>
        <fieldUsage x="8"/>
      </fieldsUsage>
    </cacheHierarchy>
    <cacheHierarchy uniqueName="[BazaZaUpit].[Konto Broj i Naziv 2 - Legenda]" caption="Konto Broj i Naziv 2 - Legenda" attribute="1" defaultMemberUniqueName="[BazaZaUpit].[Konto Broj i Naziv 2 - Legenda].[All]" allUniqueName="[BazaZaUpit].[Konto Broj i Naziv 2 - Legenda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TEKUĆA]" caption="Zbroj resursa IZVRŠENJE TEKUĆA" measure="1" displayFolder="" measureGroup="BazaZaUpit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PRETHODNA f]" caption="IZVRŠENJE PRETHODNA f" measure="1" displayFolder="" measureGroup="BazaZaUpit" count="0"/>
    <cacheHierarchy uniqueName="[Measures].[IZVRŠENJE PRETHODNA 9211 Prij. sred. iz Preth. f]" caption="IZVRŠENJE PRETHODNA 9211 Prij. sred. iz Preth. f" measure="1" displayFolder="" measureGroup="BazaZaUpit" count="0"/>
    <cacheHierarchy uniqueName="[Measures].[IZVRŠENJE PRETHODNA 9212 Prij. sred. u Sljed. god. f]" caption="IZVRŠENJE PRETHODNA 9212 Prij. sred. u Sljed. god. f" measure="1" displayFolder="" measureGroup="BazaZaUpit" count="0"/>
    <cacheHierarchy uniqueName="[Measures].[IZVRŠENJE PRETHODNA FILTER f]" caption="IZVRŠENJE PRETHODNA FILTER f" measure="1" displayFolder="" measureGroup="BazaZaUpit" count="0" oneField="1">
      <fieldsUsage count="1">
        <fieldUsage x="10"/>
      </fieldsUsage>
    </cacheHierarchy>
    <cacheHierarchy uniqueName="[Measures].[IZVRŠENJE TEKUĆA f]" caption="IZVRŠENJE TEKUĆA f" measure="1" displayFolder="" measureGroup="BazaZaUpit" count="0"/>
    <cacheHierarchy uniqueName="[Measures].[IZVRŠENJE TEKUĆA 9211 Prij. sred. iz Preth. f]" caption="IZVRŠENJE TEKUĆA 9211 Prij. sred. iz Preth. f" measure="1" displayFolder="" measureGroup="BazaZaUpit" count="0"/>
    <cacheHierarchy uniqueName="[Measures].[IZVRŠENJE TEKUĆA 9212 Prij. sred. u Sljed. f]" caption="IZVRŠENJE TEKUĆA 9212 Prij. sred. u Sljed. f" measure="1" displayFolder="" measureGroup="BazaZaUpit" count="0"/>
    <cacheHierarchy uniqueName="[Measures].[IZVRŠENJE TEKUĆA FILTER f]" caption="IZVRŠENJE TEKUĆA FILTER f" measure="1" displayFolder="" measureGroup="BazaZaUpit" count="0" oneField="1">
      <fieldsUsage count="1">
        <fieldUsage x="13"/>
      </fieldsUsage>
    </cacheHierarchy>
    <cacheHierarchy uniqueName="[Measures].[IZVORNI PLAN ILI REBALANS ZA TEKUĆU f]" caption="IZVORNI PLAN ILI REBALANS ZA TEKUĆU f" measure="1" displayFolder="" measureGroup="BazaZaUpit" count="0"/>
    <cacheHierarchy uniqueName="[Measures].[IZVORNI PLAN ILI REBALANS ZA TEKUĆU 9211 Prij. sred. iz Preth. f]" caption="IZVORNI PLAN ILI REBALANS ZA TEKUĆU 9211 Prij. sred. iz Preth. f" measure="1" displayFolder="" measureGroup="BazaZaUpit" count="0"/>
    <cacheHierarchy uniqueName="[Measures].[IZVORNI PLAN ILI REBALANS ZA TEKUĆU 9212 Prij. sred. u Sljed. god. f]" caption="IZVORNI PLAN ILI REBALANS ZA TEKUĆU 9212 Prij. sred. u Sljed. god. f" measure="1" displayFolder="" measureGroup="BazaZaUpit" count="0"/>
    <cacheHierarchy uniqueName="[Measures].[IZVORNI PLAN ILI REBALANS ZA TEKUĆU FILTER f]" caption="IZVORNI PLAN ILI REBALANS ZA TEKUĆU FILTER f" measure="1" displayFolder="" measureGroup="BazaZaUpit" count="0" oneField="1">
      <fieldsUsage count="1">
        <fieldUsage x="11"/>
      </fieldsUsage>
    </cacheHierarchy>
    <cacheHierarchy uniqueName="[Measures].[TEKUĆI PLAN f]" caption="TEKUĆI PLAN f" measure="1" displayFolder="" measureGroup="BazaZaUpit" count="0"/>
    <cacheHierarchy uniqueName="[Measures].[TEKUĆI PLAN 9211 Prij. sred. iz Preth. f]" caption="TEKUĆI PLAN 9211 Prij. sred. iz Preth. f" measure="1" displayFolder="" measureGroup="BazaZaUpit" count="0"/>
    <cacheHierarchy uniqueName="[Measures].[TEKUĆI PLAN 9212 Prij. sred. u Sljed. god. f]" caption="TEKUĆI PLAN 9212 Prij. sred. u Sljed. god. f" measure="1" displayFolder="" measureGroup="BazaZaUpit" count="0"/>
    <cacheHierarchy uniqueName="[Measures].[TEKUĆI PLAN FILTER f]" caption="TEKUĆI PLAN FILTER f" measure="1" displayFolder="" measureGroup="BazaZaUpit" count="0" oneField="1">
      <fieldsUsage count="1">
        <fieldUsage x="12"/>
      </fieldsUsage>
    </cacheHierarchy>
    <cacheHierarchy uniqueName="[Measures].[Indeks (IZVRŠENJE TEKUĆA / IZVRŠENJE PRETHODNA) f]" caption="Indeks (IZVRŠENJE TEKUĆA / IZVRŠENJE PRETHODNA) f" measure="1" displayFolder="" measureGroup="BazaZaUpit" count="0"/>
    <cacheHierarchy uniqueName="[Measures].[Indeks (IZVRŠENJE TEKUĆA / IZVRŠENJE PRETHODNA) 9211 Prij. sred. iz Preth. f]" caption="Indeks (IZVRŠENJE TEKUĆA / IZVRŠENJE PRETHODNA) 9211 Prij. sred. iz Preth. f" measure="1" displayFolder="" measureGroup="BazaZaUpit" count="0"/>
    <cacheHierarchy uniqueName="[Measures].[Indeks (IZVRŠENJE TEKUĆA / IZVRŠENJE PRETHODNA) 9212 Prij. sred. u Sljed. god. f]" caption="Indeks (IZVRŠENJE TEKUĆA / IZVRŠENJE PRETHODNA) 9212 Prij. sred. u Sljed. god. f" measure="1" displayFolder="" measureGroup="BazaZaUpit" count="0"/>
    <cacheHierarchy uniqueName="[Measures].[Indeks (IZVRŠENJE TEKUĆA / TEKUĆI PLAN) f]" caption="Indeks (IZVRŠENJE TEKUĆA / TEKUĆI PLAN) f" measure="1" displayFolder="" measureGroup="BazaZaUpit" count="0"/>
    <cacheHierarchy uniqueName="[Measures].[Indeks (IZVRŠENJE TEKUĆA / TEKUĆI PLAN) 9211 Prij. sres. iz Preth. f]" caption="Indeks (IZVRŠENJE TEKUĆA / TEKUĆI PLAN) 9211 Prij. sres. iz Preth. f" measure="1" displayFolder="" measureGroup="BazaZaUpit" count="0"/>
    <cacheHierarchy uniqueName="[Measures].[Indeks (IZVRŠENJE TEKUĆA / TEKUĆI PLAN) 9212 Prij. sres. u Sljed. god. f]" caption="Indeks (IZVRŠENJE TEKUĆA / TEKUĆI PLAN) 9212 Prij. sres. u Sljed. god. f" measure="1" displayFolder="" measureGroup="BazaZaUpit" count="0"/>
    <cacheHierarchy uniqueName="[Measures].[Indeks (IZVRŠENJE TEKUĆA / TEKUĆI PLAN) FILTER f]" caption="Indeks (IZVRŠENJE TEKUĆA / TEKUĆI PLAN) FILTER f" measure="1" displayFolder="" measureGroup="BazaZaUpit" count="0" oneField="1">
      <fieldsUsage count="1">
        <fieldUsage x="15"/>
      </fieldsUsage>
    </cacheHierarchy>
    <cacheHierarchy uniqueName="[Measures].[Indeks (IZVRŠENJE TEKUĆA / IZVRŠENJE PRETHODNA) FILTER f]" caption="Indeks (IZVRŠENJE TEKUĆA / IZVRŠENJE PRETHODNA) FILTER f" measure="1" displayFolder="" measureGroup="BazaZaUpit" count="0" oneField="1">
      <fieldsUsage count="1">
        <fieldUsage x="14"/>
      </fieldsUsage>
    </cacheHierarchy>
    <cacheHierarchy uniqueName="[Measures].[% IZVRŠENJE TEKUĆA f Rashodi]" caption="% IZVRŠENJE TEKUĆA f Rashodi" measure="1" displayFolder="" measureGroup="BazaZaUpit" count="0"/>
    <cacheHierarchy uniqueName="[Measures].[% IZVRŠENJE TEKUĆA f Prihodi]" caption="% IZVRŠENJE TEKUĆA f Prihodi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0.xml><?xml version="1.0" encoding="utf-8"?>
<pivotCacheDefinition xmlns="http://schemas.openxmlformats.org/spreadsheetml/2006/main" xmlns:r="http://schemas.openxmlformats.org/officeDocument/2006/relationships" saveData="0" refreshedBy="Kristina Ivancic" refreshedDate="45727.365089236111" createdVersion="8" refreshedVersion="6" minRefreshableVersion="3" recordCount="0" supportSubquery="1" supportAdvancedDrill="1">
  <cacheSource type="external" connectionId="4"/>
  <cacheFields count="10">
    <cacheField name="[BazaZaUpit].[Konto Broj i Naziv 1].[Konto Broj i Naziv 1]" caption="Konto Broj i Naziv 1" numFmtId="0" hierarchy="31" level="1">
      <sharedItems containsNonDate="0" count="2">
        <s v="3 Rashodi poslovanja"/>
        <s v="4 Rashodi za nabavu nefinancijske imovine"/>
      </sharedItems>
    </cacheField>
    <cacheField name="[BazaZaUpit].[IZVOR SIFRA I NAZIV 1].[IZVOR SIFRA I NAZIV 1]" caption="IZVOR SIFRA I NAZIV 1" numFmtId="0" level="1">
      <sharedItems count="4">
        <s v="1 Opći prihodi i primici"/>
        <s v="3 Vlastiti prihodi"/>
        <s v="5 Pomoći"/>
        <s v="8 NAMJENSKI PRIMICI"/>
      </sharedItems>
    </cacheField>
    <cacheField name="[BazaZaUpit].[IZVOR SIFRA I NAZIV 2].[IZVOR SIFRA I NAZIV 2]" caption="IZVOR SIFRA I NAZIV 2" numFmtId="0" hierarchy="30" level="1">
      <sharedItems count="4">
        <s v="IZVOR 11 OPĆI PRIHODI I PRIMICI"/>
        <s v="IZVOR 31 VLASTITI PRIHODI"/>
        <s v="IZVOR 5761 FOND SOLIDARNOSTI EU - potres ožujak 2020."/>
        <s v="IZVOR 815 Namjenski primici - NPOO"/>
      </sharedItems>
    </cacheField>
    <cacheField name="[BazaZaUpit].[RAZDJEL].[RAZDJEL]" caption="RAZDJEL" numFmtId="0" hierarchy="25" level="1">
      <sharedItems count="1">
        <s v="RAZDJEL 185 DRŽAVNI URED ZA REVIZIJU"/>
      </sharedItems>
    </cacheField>
    <cacheField name="[Measures].[IZVRŠENJE PRETHODNA FILTER f]" caption="IZVRŠENJE PRETHODNA FILTER f" numFmtId="0" hierarchy="88" level="32767"/>
    <cacheField name="[Measures].[IZVORNI PLAN ILI REBALANS ZA TEKUĆU FILTER f]" caption="IZVORNI PLAN ILI REBALANS ZA TEKUĆU FILTER f" numFmtId="0" hierarchy="96" level="32767"/>
    <cacheField name="[Measures].[TEKUĆI PLAN FILTER f]" caption="TEKUĆI PLAN FILTER f" numFmtId="0" hierarchy="100" level="32767"/>
    <cacheField name="[Measures].[IZVRŠENJE TEKUĆA FILTER f]" caption="IZVRŠENJE TEKUĆA FILTER f" numFmtId="0" hierarchy="92" level="32767"/>
    <cacheField name="[Measures].[Indeks (IZVRŠENJE TEKUĆA / IZVRŠENJE PRETHODNA) FILTER f]" caption="Indeks (IZVRŠENJE TEKUĆA / IZVRŠENJE PRETHODNA) FILTER f" numFmtId="0" hierarchy="108" level="32767"/>
    <cacheField name="[Measures].[Indeks (IZVRŠENJE TEKUĆA / TEKUĆI PLAN) FILTER f]" caption="Indeks (IZVRŠENJE TEKUĆA / TEKUĆI PLAN) FILTER f" numFmtId="0" hierarchy="107" level="32767"/>
  </cacheFields>
  <cacheHierarchies count="11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IZVRŠENJE PRETHODNA]" caption="IZVRŠENJE PRETHODNA" attribute="1" defaultMemberUniqueName="[BazaZaUpit].[IZVRŠENJE PRETHODNA].[All]" allUniqueName="[BazaZaUpit].[IZVRŠENJE PRETHODNA].[All]" dimensionUniqueName="[BazaZaUpit]" displayFolder="" count="0" memberValueDatatype="5" unbalanced="0"/>
    <cacheHierarchy uniqueName="[BazaZaUpit].[IZVORNI PLAN ILI REBALANS ZA TEKUĆU]" caption="IZVORNI PLAN ILI REBALANS ZA TEKUĆU" attribute="1" defaultMemberUniqueName="[BazaZaUpit].[IZVORNI PLAN ILI REBALANS ZA TEKUĆU].[All]" allUniqueName="[BazaZaUpit].[IZVORNI PLAN ILI REBALANS ZA TEKUĆU].[All]" dimensionUniqueName="[BazaZaUpit]" displayFolder="" count="0" memberValueDatatype="5" unbalanced="0"/>
    <cacheHierarchy uniqueName="[BazaZaUpit].[TEKUĆI PLAN]" caption="TEKUĆI PLAN" attribute="1" defaultMemberUniqueName="[BazaZaUpit].[TEKUĆI PLAN].[All]" allUniqueName="[BazaZaUpit].[TEKUĆI PLAN].[All]" dimensionUniqueName="[BazaZaUpit]" displayFolder="" count="0" memberValueDatatype="5" unbalanced="0"/>
    <cacheHierarchy uniqueName="[BazaZaUpit].[IZVRŠENJE TEKUĆA]" caption="IZVRŠENJE TEKUĆA" attribute="1" defaultMemberUniqueName="[BazaZaUpit].[IZVRŠENJE TEKUĆA].[All]" allUniqueName="[BazaZaUpit].[IZVRŠENJE TEKUĆA].[All]" dimensionUniqueName="[BazaZaUpit]" displayFolder="" count="0" memberValueDatatype="5" unbalanced="0"/>
    <cacheHierarchy uniqueName="[BazaZaUpit].[INDEKS 1]" caption="INDEKS 1" attribute="1" defaultMemberUniqueName="[BazaZaUpit].[INDEKS 1].[All]" allUniqueName="[BazaZaUpit].[INDEKS 1].[All]" dimensionUniqueName="[BazaZaUpit]" displayFolder="" count="0" memberValueDatatype="5" unbalanced="0"/>
    <cacheHierarchy uniqueName="[BazaZaUpit].[INDEKS3]" caption="INDEKS3" attribute="1" defaultMemberUniqueName="[BazaZaUpit].[INDEKS3].[All]" allUniqueName="[BazaZaUpit].[INDEKS3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3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2" memberValueDatatype="130" unbalanced="0">
      <fieldsUsage count="2">
        <fieldUsage x="-1"/>
        <fieldUsage x="2"/>
      </fieldsUsage>
    </cacheHierarchy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BazaZaUpit].[Konto Broj i Naziv 2 - Legenda]" caption="Konto Broj i Naziv 2 - Legenda" attribute="1" defaultMemberUniqueName="[BazaZaUpit].[Konto Broj i Naziv 2 - Legenda].[All]" allUniqueName="[BazaZaUpit].[Konto Broj i Naziv 2 - Legenda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TEKUĆA]" caption="Zbroj resursa IZVRŠENJE TEKUĆA" measure="1" displayFolder="" measureGroup="BazaZaUpit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PRETHODNA f]" caption="IZVRŠENJE PRETHODNA f" measure="1" displayFolder="" measureGroup="BazaZaUpit" count="0"/>
    <cacheHierarchy uniqueName="[Measures].[IZVRŠENJE PRETHODNA 9211 Prij. sred. iz Preth. f]" caption="IZVRŠENJE PRETHODNA 9211 Prij. sred. iz Preth. f" measure="1" displayFolder="" measureGroup="BazaZaUpit" count="0"/>
    <cacheHierarchy uniqueName="[Measures].[IZVRŠENJE PRETHODNA 9212 Prij. sred. u Sljed. god. f]" caption="IZVRŠENJE PRETHODNA 9212 Prij. sred. u Sljed. god. f" measure="1" displayFolder="" measureGroup="BazaZaUpit" count="0"/>
    <cacheHierarchy uniqueName="[Measures].[IZVRŠENJE PRETHODNA FILTER f]" caption="IZVRŠENJE PRETHODNA FILTER f" measure="1" displayFolder="" measureGroup="BazaZaUpit" count="0" oneField="1">
      <fieldsUsage count="1">
        <fieldUsage x="4"/>
      </fieldsUsage>
    </cacheHierarchy>
    <cacheHierarchy uniqueName="[Measures].[IZVRŠENJE TEKUĆA f]" caption="IZVRŠENJE TEKUĆA f" measure="1" displayFolder="" measureGroup="BazaZaUpit" count="0"/>
    <cacheHierarchy uniqueName="[Measures].[IZVRŠENJE TEKUĆA 9211 Prij. sred. iz Preth. f]" caption="IZVRŠENJE TEKUĆA 9211 Prij. sred. iz Preth. f" measure="1" displayFolder="" measureGroup="BazaZaUpit" count="0"/>
    <cacheHierarchy uniqueName="[Measures].[IZVRŠENJE TEKUĆA 9212 Prij. sred. u Sljed. f]" caption="IZVRŠENJE TEKUĆA 9212 Prij. sred. u Sljed. f" measure="1" displayFolder="" measureGroup="BazaZaUpit" count="0"/>
    <cacheHierarchy uniqueName="[Measures].[IZVRŠENJE TEKUĆA FILTER f]" caption="IZVRŠENJE TEKUĆA FILTER f" measure="1" displayFolder="" measureGroup="BazaZaUpit" count="0" oneField="1">
      <fieldsUsage count="1">
        <fieldUsage x="7"/>
      </fieldsUsage>
    </cacheHierarchy>
    <cacheHierarchy uniqueName="[Measures].[IZVORNI PLAN ILI REBALANS ZA TEKUĆU f]" caption="IZVORNI PLAN ILI REBALANS ZA TEKUĆU f" measure="1" displayFolder="" measureGroup="BazaZaUpit" count="0"/>
    <cacheHierarchy uniqueName="[Measures].[IZVORNI PLAN ILI REBALANS ZA TEKUĆU 9211 Prij. sred. iz Preth. f]" caption="IZVORNI PLAN ILI REBALANS ZA TEKUĆU 9211 Prij. sred. iz Preth. f" measure="1" displayFolder="" measureGroup="BazaZaUpit" count="0"/>
    <cacheHierarchy uniqueName="[Measures].[IZVORNI PLAN ILI REBALANS ZA TEKUĆU 9212 Prij. sred. u Sljed. god. f]" caption="IZVORNI PLAN ILI REBALANS ZA TEKUĆU 9212 Prij. sred. u Sljed. god. f" measure="1" displayFolder="" measureGroup="BazaZaUpit" count="0"/>
    <cacheHierarchy uniqueName="[Measures].[IZVORNI PLAN ILI REBALANS ZA TEKUĆU FILTER f]" caption="IZVORNI PLAN ILI REBALANS ZA TEKUĆU FILTER f" measure="1" displayFolder="" measureGroup="BazaZaUpit" count="0" oneField="1">
      <fieldsUsage count="1">
        <fieldUsage x="5"/>
      </fieldsUsage>
    </cacheHierarchy>
    <cacheHierarchy uniqueName="[Measures].[TEKUĆI PLAN f]" caption="TEKUĆI PLAN f" measure="1" displayFolder="" measureGroup="BazaZaUpit" count="0"/>
    <cacheHierarchy uniqueName="[Measures].[TEKUĆI PLAN 9211 Prij. sred. iz Preth. f]" caption="TEKUĆI PLAN 9211 Prij. sred. iz Preth. f" measure="1" displayFolder="" measureGroup="BazaZaUpit" count="0"/>
    <cacheHierarchy uniqueName="[Measures].[TEKUĆI PLAN 9212 Prij. sred. u Sljed. god. f]" caption="TEKUĆI PLAN 9212 Prij. sred. u Sljed. god. f" measure="1" displayFolder="" measureGroup="BazaZaUpit" count="0"/>
    <cacheHierarchy uniqueName="[Measures].[TEKUĆI PLAN FILTER f]" caption="TEKUĆI PLAN FILTER f" measure="1" displayFolder="" measureGroup="BazaZaUpit" count="0" oneField="1">
      <fieldsUsage count="1">
        <fieldUsage x="6"/>
      </fieldsUsage>
    </cacheHierarchy>
    <cacheHierarchy uniqueName="[Measures].[Indeks (IZVRŠENJE TEKUĆA / IZVRŠENJE PRETHODNA) f]" caption="Indeks (IZVRŠENJE TEKUĆA / IZVRŠENJE PRETHODNA) f" measure="1" displayFolder="" measureGroup="BazaZaUpit" count="0"/>
    <cacheHierarchy uniqueName="[Measures].[Indeks (IZVRŠENJE TEKUĆA / IZVRŠENJE PRETHODNA) 9211 Prij. sred. iz Preth. f]" caption="Indeks (IZVRŠENJE TEKUĆA / IZVRŠENJE PRETHODNA) 9211 Prij. sred. iz Preth. f" measure="1" displayFolder="" measureGroup="BazaZaUpit" count="0"/>
    <cacheHierarchy uniqueName="[Measures].[Indeks (IZVRŠENJE TEKUĆA / IZVRŠENJE PRETHODNA) 9212 Prij. sred. u Sljed. god. f]" caption="Indeks (IZVRŠENJE TEKUĆA / IZVRŠENJE PRETHODNA) 9212 Prij. sred. u Sljed. god. f" measure="1" displayFolder="" measureGroup="BazaZaUpit" count="0"/>
    <cacheHierarchy uniqueName="[Measures].[Indeks (IZVRŠENJE TEKUĆA / TEKUĆI PLAN) f]" caption="Indeks (IZVRŠENJE TEKUĆA / TEKUĆI PLAN) f" measure="1" displayFolder="" measureGroup="BazaZaUpit" count="0"/>
    <cacheHierarchy uniqueName="[Measures].[Indeks (IZVRŠENJE TEKUĆA / TEKUĆI PLAN) 9211 Prij. sres. iz Preth. f]" caption="Indeks (IZVRŠENJE TEKUĆA / TEKUĆI PLAN) 9211 Prij. sres. iz Preth. f" measure="1" displayFolder="" measureGroup="BazaZaUpit" count="0"/>
    <cacheHierarchy uniqueName="[Measures].[Indeks (IZVRŠENJE TEKUĆA / TEKUĆI PLAN) 9212 Prij. sres. u Sljed. god. f]" caption="Indeks (IZVRŠENJE TEKUĆA / TEKUĆI PLAN) 9212 Prij. sres. u Sljed. god. f" measure="1" displayFolder="" measureGroup="BazaZaUpit" count="0"/>
    <cacheHierarchy uniqueName="[Measures].[Indeks (IZVRŠENJE TEKUĆA / TEKUĆI PLAN) FILTER f]" caption="Indeks (IZVRŠENJE TEKUĆA / TEKUĆI PLAN) FILTER f" measure="1" displayFolder="" measureGroup="BazaZaUpit" count="0" oneField="1">
      <fieldsUsage count="1">
        <fieldUsage x="9"/>
      </fieldsUsage>
    </cacheHierarchy>
    <cacheHierarchy uniqueName="[Measures].[Indeks (IZVRŠENJE TEKUĆA / IZVRŠENJE PRETHODNA) FILTER f]" caption="Indeks (IZVRŠENJE TEKUĆA / IZVRŠENJE PRETHODNA) FILTER f" measure="1" displayFolder="" measureGroup="BazaZaUpit" count="0" oneField="1">
      <fieldsUsage count="1">
        <fieldUsage x="8"/>
      </fieldsUsage>
    </cacheHierarchy>
    <cacheHierarchy uniqueName="[Measures].[% IZVRŠENJE TEKUĆA f Rashodi]" caption="% IZVRŠENJE TEKUĆA f Rashodi" measure="1" displayFolder="" measureGroup="BazaZaUpit" count="0"/>
    <cacheHierarchy uniqueName="[Measures].[% IZVRŠENJE TEKUĆA f Prihodi]" caption="% IZVRŠENJE TEKUĆA f Prihodi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1.xml><?xml version="1.0" encoding="utf-8"?>
<pivotCacheDefinition xmlns="http://schemas.openxmlformats.org/spreadsheetml/2006/main" xmlns:r="http://schemas.openxmlformats.org/officeDocument/2006/relationships" saveData="0" refreshedBy="Kristina Ivancic" refreshedDate="45727.370647800926" createdVersion="8" refreshedVersion="6" minRefreshableVersion="3" recordCount="0" supportSubquery="1" supportAdvancedDrill="1">
  <cacheSource type="external" connectionId="4"/>
  <cacheFields count="9">
    <cacheField name="[BazaZaUpit].[PRIHODI BROJ I NAZIV 1].[PRIHODI BROJ I NAZIV 1]" caption="PRIHODI BROJ I NAZIV 1" numFmtId="0" hierarchy="1" level="1">
      <sharedItems count="2">
        <s v="6 Prihodi poslovanja"/>
        <s v="7 Prihodi od prodaje nefinancijske imovine"/>
      </sharedItems>
    </cacheField>
    <cacheField name="[BazaZaUpit].[Konto Broj i Naziv 1].[Konto Broj i Naziv 1]" caption="Konto Broj i Naziv 1" numFmtId="0" hierarchy="31" level="1">
      <sharedItems count="1">
        <s v="8 Primici od financijske imovine i zaduživanja"/>
      </sharedItems>
    </cacheField>
    <cacheField name="[Measures].[IZVRŠENJE PRETHODNA f]" caption="IZVRŠENJE PRETHODNA f" numFmtId="0" hierarchy="85" level="32767"/>
    <cacheField name="[Measures].[IZVORNI PLAN ILI REBALANS ZA TEKUĆU f]" caption="IZVORNI PLAN ILI REBALANS ZA TEKUĆU f" numFmtId="0" hierarchy="93" level="32767"/>
    <cacheField name="[Measures].[TEKUĆI PLAN f]" caption="TEKUĆI PLAN f" numFmtId="0" hierarchy="97" level="32767"/>
    <cacheField name="[Measures].[IZVRŠENJE TEKUĆA f]" caption="IZVRŠENJE TEKUĆA f" numFmtId="0" hierarchy="89" level="32767"/>
    <cacheField name="[Measures].[Indeks (IZVRŠENJE TEKUĆA / IZVRŠENJE PRETHODNA) f]" caption="Indeks (IZVRŠENJE TEKUĆA / IZVRŠENJE PRETHODNA) f" numFmtId="0" hierarchy="101" level="32767"/>
    <cacheField name="[Measures].[Indeks (IZVRŠENJE TEKUĆA / TEKUĆI PLAN) f]" caption="Indeks (IZVRŠENJE TEKUĆA / TEKUĆI PLAN) f" numFmtId="0" hierarchy="104" level="32767"/>
    <cacheField name="[BazaZaUpit].[RAZDJEL].[RAZDJEL]" caption="RAZDJEL" numFmtId="0" hierarchy="25" level="1">
      <sharedItems count="1">
        <s v="RAZDJEL 185 DRŽAVNI URED ZA REVIZIJU"/>
      </sharedItems>
    </cacheField>
  </cacheFields>
  <cacheHierarchies count="11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IZVRŠENJE PRETHODNA]" caption="IZVRŠENJE PRETHODNA" attribute="1" defaultMemberUniqueName="[BazaZaUpit].[IZVRŠENJE PRETHODNA].[All]" allUniqueName="[BazaZaUpit].[IZVRŠENJE PRETHODNA].[All]" dimensionUniqueName="[BazaZaUpit]" displayFolder="" count="0" memberValueDatatype="5" unbalanced="0"/>
    <cacheHierarchy uniqueName="[BazaZaUpit].[IZVORNI PLAN ILI REBALANS ZA TEKUĆU]" caption="IZVORNI PLAN ILI REBALANS ZA TEKUĆU" attribute="1" defaultMemberUniqueName="[BazaZaUpit].[IZVORNI PLAN ILI REBALANS ZA TEKUĆU].[All]" allUniqueName="[BazaZaUpit].[IZVORNI PLAN ILI REBALANS ZA TEKUĆU].[All]" dimensionUniqueName="[BazaZaUpit]" displayFolder="" count="0" memberValueDatatype="5" unbalanced="0"/>
    <cacheHierarchy uniqueName="[BazaZaUpit].[TEKUĆI PLAN]" caption="TEKUĆI PLAN" attribute="1" defaultMemberUniqueName="[BazaZaUpit].[TEKUĆI PLAN].[All]" allUniqueName="[BazaZaUpit].[TEKUĆI PLAN].[All]" dimensionUniqueName="[BazaZaUpit]" displayFolder="" count="0" memberValueDatatype="5" unbalanced="0"/>
    <cacheHierarchy uniqueName="[BazaZaUpit].[IZVRŠENJE TEKUĆA]" caption="IZVRŠENJE TEKUĆA" attribute="1" defaultMemberUniqueName="[BazaZaUpit].[IZVRŠENJE TEKUĆA].[All]" allUniqueName="[BazaZaUpit].[IZVRŠENJE TEKUĆA].[All]" dimensionUniqueName="[BazaZaUpit]" displayFolder="" count="0" memberValueDatatype="5" unbalanced="0"/>
    <cacheHierarchy uniqueName="[BazaZaUpit].[INDEKS 1]" caption="INDEKS 1" attribute="1" defaultMemberUniqueName="[BazaZaUpit].[INDEKS 1].[All]" allUniqueName="[BazaZaUpit].[INDEKS 1].[All]" dimensionUniqueName="[BazaZaUpit]" displayFolder="" count="0" memberValueDatatype="5" unbalanced="0"/>
    <cacheHierarchy uniqueName="[BazaZaUpit].[INDEKS3]" caption="INDEKS3" attribute="1" defaultMemberUniqueName="[BazaZaUpit].[INDEKS3].[All]" allUniqueName="[BazaZaUpit].[INDEKS3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8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BazaZaUpit].[Konto Broj i Naziv 2 - Legenda]" caption="Konto Broj i Naziv 2 - Legenda" attribute="1" defaultMemberUniqueName="[BazaZaUpit].[Konto Broj i Naziv 2 - Legenda].[All]" allUniqueName="[BazaZaUpit].[Konto Broj i Naziv 2 - Legenda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TEKUĆA]" caption="Zbroj resursa IZVRŠENJE TEKUĆA" measure="1" displayFolder="" measureGroup="BazaZaUpit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PRETHODNA f]" caption="IZVRŠENJE PRETHODNA f" measure="1" displayFolder="" measureGroup="BazaZaUpit" count="0" oneField="1">
      <fieldsUsage count="1">
        <fieldUsage x="2"/>
      </fieldsUsage>
    </cacheHierarchy>
    <cacheHierarchy uniqueName="[Measures].[IZVRŠENJE PRETHODNA 9211 Prij. sred. iz Preth. f]" caption="IZVRŠENJE PRETHODNA 9211 Prij. sred. iz Preth. f" measure="1" displayFolder="" measureGroup="BazaZaUpit" count="0"/>
    <cacheHierarchy uniqueName="[Measures].[IZVRŠENJE PRETHODNA 9212 Prij. sred. u Sljed. god. f]" caption="IZVRŠENJE PRETHODNA 9212 Prij. sred. u Sljed. god. f" measure="1" displayFolder="" measureGroup="BazaZaUpit" count="0"/>
    <cacheHierarchy uniqueName="[Measures].[IZVRŠENJE PRETHODNA FILTER f]" caption="IZVRŠENJE PRETHODNA FILTER f" measure="1" displayFolder="" measureGroup="BazaZaUpit" count="0"/>
    <cacheHierarchy uniqueName="[Measures].[IZVRŠENJE TEKUĆA f]" caption="IZVRŠENJE TEKUĆA f" measure="1" displayFolder="" measureGroup="BazaZaUpit" count="0" oneField="1">
      <fieldsUsage count="1">
        <fieldUsage x="5"/>
      </fieldsUsage>
    </cacheHierarchy>
    <cacheHierarchy uniqueName="[Measures].[IZVRŠENJE TEKUĆA 9211 Prij. sred. iz Preth. f]" caption="IZVRŠENJE TEKUĆA 9211 Prij. sred. iz Preth. f" measure="1" displayFolder="" measureGroup="BazaZaUpit" count="0"/>
    <cacheHierarchy uniqueName="[Measures].[IZVRŠENJE TEKUĆA 9212 Prij. sred. u Sljed. f]" caption="IZVRŠENJE TEKUĆA 9212 Prij. sred. u Sljed. f" measure="1" displayFolder="" measureGroup="BazaZaUpit" count="0"/>
    <cacheHierarchy uniqueName="[Measures].[IZVRŠENJE TEKUĆA FILTER f]" caption="IZVRŠENJE TEKUĆA FILTER f" measure="1" displayFolder="" measureGroup="BazaZaUpit" count="0"/>
    <cacheHierarchy uniqueName="[Measures].[IZVORNI PLAN ILI REBALANS ZA TEKUĆU f]" caption="IZVORNI PLAN ILI REBALANS ZA TEKUĆU f" measure="1" displayFolder="" measureGroup="BazaZaUpit" count="0" oneField="1">
      <fieldsUsage count="1">
        <fieldUsage x="3"/>
      </fieldsUsage>
    </cacheHierarchy>
    <cacheHierarchy uniqueName="[Measures].[IZVORNI PLAN ILI REBALANS ZA TEKUĆU 9211 Prij. sred. iz Preth. f]" caption="IZVORNI PLAN ILI REBALANS ZA TEKUĆU 9211 Prij. sred. iz Preth. f" measure="1" displayFolder="" measureGroup="BazaZaUpit" count="0"/>
    <cacheHierarchy uniqueName="[Measures].[IZVORNI PLAN ILI REBALANS ZA TEKUĆU 9212 Prij. sred. u Sljed. god. f]" caption="IZVORNI PLAN ILI REBALANS ZA TEKUĆU 9212 Prij. sred. u Sljed. god. f" measure="1" displayFolder="" measureGroup="BazaZaUpit" count="0"/>
    <cacheHierarchy uniqueName="[Measures].[IZVORNI PLAN ILI REBALANS ZA TEKUĆU FILTER f]" caption="IZVORNI PLAN ILI REBALANS ZA TEKUĆU FILTER f" measure="1" displayFolder="" measureGroup="BazaZaUpit" count="0"/>
    <cacheHierarchy uniqueName="[Measures].[TEKUĆI PLAN f]" caption="TEKUĆI PLAN f" measure="1" displayFolder="" measureGroup="BazaZaUpit" count="0" oneField="1">
      <fieldsUsage count="1">
        <fieldUsage x="4"/>
      </fieldsUsage>
    </cacheHierarchy>
    <cacheHierarchy uniqueName="[Measures].[TEKUĆI PLAN 9211 Prij. sred. iz Preth. f]" caption="TEKUĆI PLAN 9211 Prij. sred. iz Preth. f" measure="1" displayFolder="" measureGroup="BazaZaUpit" count="0"/>
    <cacheHierarchy uniqueName="[Measures].[TEKUĆI PLAN 9212 Prij. sred. u Sljed. god. f]" caption="TEKUĆI PLAN 9212 Prij. sred. u Sljed. god. f" measure="1" displayFolder="" measureGroup="BazaZaUpit" count="0"/>
    <cacheHierarchy uniqueName="[Measures].[TEKUĆI PLAN FILTER f]" caption="TEKUĆI PLAN FILTER f" measure="1" displayFolder="" measureGroup="BazaZaUpit" count="0"/>
    <cacheHierarchy uniqueName="[Measures].[Indeks (IZVRŠENJE TEKUĆA / IZVRŠENJE PRETHODNA) f]" caption="Indeks (IZVRŠENJE TEKUĆA / IZVRŠENJE PRETHODNA) f" measure="1" displayFolder="" measureGroup="BazaZaUpit" count="0" oneField="1">
      <fieldsUsage count="1">
        <fieldUsage x="6"/>
      </fieldsUsage>
    </cacheHierarchy>
    <cacheHierarchy uniqueName="[Measures].[Indeks (IZVRŠENJE TEKUĆA / IZVRŠENJE PRETHODNA) 9211 Prij. sred. iz Preth. f]" caption="Indeks (IZVRŠENJE TEKUĆA / IZVRŠENJE PRETHODNA) 9211 Prij. sred. iz Preth. f" measure="1" displayFolder="" measureGroup="BazaZaUpit" count="0"/>
    <cacheHierarchy uniqueName="[Measures].[Indeks (IZVRŠENJE TEKUĆA / IZVRŠENJE PRETHODNA) 9212 Prij. sred. u Sljed. god. f]" caption="Indeks (IZVRŠENJE TEKUĆA / IZVRŠENJE PRETHODNA) 9212 Prij. sred. u Sljed. god. f" measure="1" displayFolder="" measureGroup="BazaZaUpit" count="0"/>
    <cacheHierarchy uniqueName="[Measures].[Indeks (IZVRŠENJE TEKUĆA / TEKUĆI PLAN) f]" caption="Indeks (IZVRŠENJE TEKUĆA / TEKUĆI PLAN) f" measure="1" displayFolder="" measureGroup="BazaZaUpit" count="0" oneField="1">
      <fieldsUsage count="1">
        <fieldUsage x="7"/>
      </fieldsUsage>
    </cacheHierarchy>
    <cacheHierarchy uniqueName="[Measures].[Indeks (IZVRŠENJE TEKUĆA / TEKUĆI PLAN) 9211 Prij. sres. iz Preth. f]" caption="Indeks (IZVRŠENJE TEKUĆA / TEKUĆI PLAN) 9211 Prij. sres. iz Preth. f" measure="1" displayFolder="" measureGroup="BazaZaUpit" count="0"/>
    <cacheHierarchy uniqueName="[Measures].[Indeks (IZVRŠENJE TEKUĆA / TEKUĆI PLAN) 9212 Prij. sres. u Sljed. god. f]" caption="Indeks (IZVRŠENJE TEKUĆA / TEKUĆI PLAN) 9212 Prij. sres. u Sljed. god. f" measure="1" displayFolder="" measureGroup="BazaZaUpit" count="0"/>
    <cacheHierarchy uniqueName="[Measures].[Indeks (IZVRŠENJE TEKUĆA / TEKUĆI PLAN) FILTER f]" caption="Indeks (IZVRŠENJE TEKUĆA / TEKUĆI PLAN) FILTER f" measure="1" displayFolder="" measureGroup="BazaZaUpit" count="0"/>
    <cacheHierarchy uniqueName="[Measures].[Indeks (IZVRŠENJE TEKUĆA / IZVRŠENJE PRETHODNA) FILTER f]" caption="Indeks (IZVRŠENJE TEKUĆA / IZVRŠENJE PRETHODNA) FILTER f" measure="1" displayFolder="" measureGroup="BazaZaUpit" count="0"/>
    <cacheHierarchy uniqueName="[Measures].[% IZVRŠENJE TEKUĆA f Rashodi]" caption="% IZVRŠENJE TEKUĆA f Rashodi" measure="1" displayFolder="" measureGroup="BazaZaUpit" count="0"/>
    <cacheHierarchy uniqueName="[Measures].[% IZVRŠENJE TEKUĆA f Prihodi]" caption="% IZVRŠENJE TEKUĆA f Prihodi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2.xml><?xml version="1.0" encoding="utf-8"?>
<pivotCacheDefinition xmlns="http://schemas.openxmlformats.org/spreadsheetml/2006/main" xmlns:r="http://schemas.openxmlformats.org/officeDocument/2006/relationships" saveData="0" refreshedBy="Kristina Ivancic" refreshedDate="45727.373510185185" createdVersion="8" refreshedVersion="6" minRefreshableVersion="3" recordCount="0" supportSubquery="1" supportAdvancedDrill="1">
  <cacheSource type="external" connectionId="4"/>
  <cacheFields count="9">
    <cacheField name="[BazaZaUpit].[PRIHODI BROJ I NAZIV 1].[PRIHODI BROJ I NAZIV 1]" caption="PRIHODI BROJ I NAZIV 1" numFmtId="0" hierarchy="1" level="1">
      <sharedItems count="2">
        <s v="6 Prihodi poslovanja"/>
        <s v="7 Prihodi od prodaje nefinancijske imovine"/>
      </sharedItems>
    </cacheField>
    <cacheField name="[BazaZaUpit].[Konto Broj i Naziv 1].[Konto Broj i Naziv 1]" caption="Konto Broj i Naziv 1" numFmtId="0" hierarchy="31" level="1">
      <sharedItems count="1">
        <s v="5 Izdaci za financijsku imovinu i otplate zajmova"/>
      </sharedItems>
    </cacheField>
    <cacheField name="[Measures].[IZVRŠENJE PRETHODNA f]" caption="IZVRŠENJE PRETHODNA f" numFmtId="0" hierarchy="85" level="32767"/>
    <cacheField name="[Measures].[IZVORNI PLAN ILI REBALANS ZA TEKUĆU f]" caption="IZVORNI PLAN ILI REBALANS ZA TEKUĆU f" numFmtId="0" hierarchy="93" level="32767"/>
    <cacheField name="[Measures].[IZVRŠENJE TEKUĆA f]" caption="IZVRŠENJE TEKUĆA f" numFmtId="0" hierarchy="89" level="32767"/>
    <cacheField name="[Measures].[Indeks (IZVRŠENJE TEKUĆA / IZVRŠENJE PRETHODNA) f]" caption="Indeks (IZVRŠENJE TEKUĆA / IZVRŠENJE PRETHODNA) f" numFmtId="0" hierarchy="101" level="32767"/>
    <cacheField name="[Measures].[Indeks (IZVRŠENJE TEKUĆA / TEKUĆI PLAN) f]" caption="Indeks (IZVRŠENJE TEKUĆA / TEKUĆI PLAN) f" numFmtId="0" hierarchy="104" level="32767"/>
    <cacheField name="[BazaZaUpit].[RAZDJEL].[RAZDJEL]" caption="RAZDJEL" numFmtId="0" hierarchy="25" level="1">
      <sharedItems count="1">
        <s v="RAZDJEL 185 DRŽAVNI URED ZA REVIZIJU"/>
      </sharedItems>
    </cacheField>
    <cacheField name="[Measures].[TEKUĆI PLAN f]" caption="TEKUĆI PLAN f" numFmtId="0" hierarchy="97" level="32767"/>
  </cacheFields>
  <cacheHierarchies count="11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IZVRŠENJE PRETHODNA]" caption="IZVRŠENJE PRETHODNA" attribute="1" defaultMemberUniqueName="[BazaZaUpit].[IZVRŠENJE PRETHODNA].[All]" allUniqueName="[BazaZaUpit].[IZVRŠENJE PRETHODNA].[All]" dimensionUniqueName="[BazaZaUpit]" displayFolder="" count="0" memberValueDatatype="5" unbalanced="0"/>
    <cacheHierarchy uniqueName="[BazaZaUpit].[IZVORNI PLAN ILI REBALANS ZA TEKUĆU]" caption="IZVORNI PLAN ILI REBALANS ZA TEKUĆU" attribute="1" defaultMemberUniqueName="[BazaZaUpit].[IZVORNI PLAN ILI REBALANS ZA TEKUĆU].[All]" allUniqueName="[BazaZaUpit].[IZVORNI PLAN ILI REBALANS ZA TEKUĆU].[All]" dimensionUniqueName="[BazaZaUpit]" displayFolder="" count="0" memberValueDatatype="5" unbalanced="0"/>
    <cacheHierarchy uniqueName="[BazaZaUpit].[TEKUĆI PLAN]" caption="TEKUĆI PLAN" attribute="1" defaultMemberUniqueName="[BazaZaUpit].[TEKUĆI PLAN].[All]" allUniqueName="[BazaZaUpit].[TEKUĆI PLAN].[All]" dimensionUniqueName="[BazaZaUpit]" displayFolder="" count="0" memberValueDatatype="5" unbalanced="0"/>
    <cacheHierarchy uniqueName="[BazaZaUpit].[IZVRŠENJE TEKUĆA]" caption="IZVRŠENJE TEKUĆA" attribute="1" defaultMemberUniqueName="[BazaZaUpit].[IZVRŠENJE TEKUĆA].[All]" allUniqueName="[BazaZaUpit].[IZVRŠENJE TEKUĆA].[All]" dimensionUniqueName="[BazaZaUpit]" displayFolder="" count="0" memberValueDatatype="5" unbalanced="0"/>
    <cacheHierarchy uniqueName="[BazaZaUpit].[INDEKS 1]" caption="INDEKS 1" attribute="1" defaultMemberUniqueName="[BazaZaUpit].[INDEKS 1].[All]" allUniqueName="[BazaZaUpit].[INDEKS 1].[All]" dimensionUniqueName="[BazaZaUpit]" displayFolder="" count="0" memberValueDatatype="5" unbalanced="0"/>
    <cacheHierarchy uniqueName="[BazaZaUpit].[INDEKS3]" caption="INDEKS3" attribute="1" defaultMemberUniqueName="[BazaZaUpit].[INDEKS3].[All]" allUniqueName="[BazaZaUpit].[INDEKS3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7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BazaZaUpit].[Konto Broj i Naziv 2 - Legenda]" caption="Konto Broj i Naziv 2 - Legenda" attribute="1" defaultMemberUniqueName="[BazaZaUpit].[Konto Broj i Naziv 2 - Legenda].[All]" allUniqueName="[BazaZaUpit].[Konto Broj i Naziv 2 - Legenda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TEKUĆA]" caption="Zbroj resursa IZVRŠENJE TEKUĆA" measure="1" displayFolder="" measureGroup="BazaZaUpit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PRETHODNA f]" caption="IZVRŠENJE PRETHODNA f" measure="1" displayFolder="" measureGroup="BazaZaUpit" count="0" oneField="1">
      <fieldsUsage count="1">
        <fieldUsage x="2"/>
      </fieldsUsage>
    </cacheHierarchy>
    <cacheHierarchy uniqueName="[Measures].[IZVRŠENJE PRETHODNA 9211 Prij. sred. iz Preth. f]" caption="IZVRŠENJE PRETHODNA 9211 Prij. sred. iz Preth. f" measure="1" displayFolder="" measureGroup="BazaZaUpit" count="0"/>
    <cacheHierarchy uniqueName="[Measures].[IZVRŠENJE PRETHODNA 9212 Prij. sred. u Sljed. god. f]" caption="IZVRŠENJE PRETHODNA 9212 Prij. sred. u Sljed. god. f" measure="1" displayFolder="" measureGroup="BazaZaUpit" count="0"/>
    <cacheHierarchy uniqueName="[Measures].[IZVRŠENJE PRETHODNA FILTER f]" caption="IZVRŠENJE PRETHODNA FILTER f" measure="1" displayFolder="" measureGroup="BazaZaUpit" count="0"/>
    <cacheHierarchy uniqueName="[Measures].[IZVRŠENJE TEKUĆA f]" caption="IZVRŠENJE TEKUĆA f" measure="1" displayFolder="" measureGroup="BazaZaUpit" count="0" oneField="1">
      <fieldsUsage count="1">
        <fieldUsage x="4"/>
      </fieldsUsage>
    </cacheHierarchy>
    <cacheHierarchy uniqueName="[Measures].[IZVRŠENJE TEKUĆA 9211 Prij. sred. iz Preth. f]" caption="IZVRŠENJE TEKUĆA 9211 Prij. sred. iz Preth. f" measure="1" displayFolder="" measureGroup="BazaZaUpit" count="0"/>
    <cacheHierarchy uniqueName="[Measures].[IZVRŠENJE TEKUĆA 9212 Prij. sred. u Sljed. f]" caption="IZVRŠENJE TEKUĆA 9212 Prij. sred. u Sljed. f" measure="1" displayFolder="" measureGroup="BazaZaUpit" count="0"/>
    <cacheHierarchy uniqueName="[Measures].[IZVRŠENJE TEKUĆA FILTER f]" caption="IZVRŠENJE TEKUĆA FILTER f" measure="1" displayFolder="" measureGroup="BazaZaUpit" count="0"/>
    <cacheHierarchy uniqueName="[Measures].[IZVORNI PLAN ILI REBALANS ZA TEKUĆU f]" caption="IZVORNI PLAN ILI REBALANS ZA TEKUĆU f" measure="1" displayFolder="" measureGroup="BazaZaUpit" count="0" oneField="1">
      <fieldsUsage count="1">
        <fieldUsage x="3"/>
      </fieldsUsage>
    </cacheHierarchy>
    <cacheHierarchy uniqueName="[Measures].[IZVORNI PLAN ILI REBALANS ZA TEKUĆU 9211 Prij. sred. iz Preth. f]" caption="IZVORNI PLAN ILI REBALANS ZA TEKUĆU 9211 Prij. sred. iz Preth. f" measure="1" displayFolder="" measureGroup="BazaZaUpit" count="0"/>
    <cacheHierarchy uniqueName="[Measures].[IZVORNI PLAN ILI REBALANS ZA TEKUĆU 9212 Prij. sred. u Sljed. god. f]" caption="IZVORNI PLAN ILI REBALANS ZA TEKUĆU 9212 Prij. sred. u Sljed. god. f" measure="1" displayFolder="" measureGroup="BazaZaUpit" count="0"/>
    <cacheHierarchy uniqueName="[Measures].[IZVORNI PLAN ILI REBALANS ZA TEKUĆU FILTER f]" caption="IZVORNI PLAN ILI REBALANS ZA TEKUĆU FILTER f" measure="1" displayFolder="" measureGroup="BazaZaUpit" count="0"/>
    <cacheHierarchy uniqueName="[Measures].[TEKUĆI PLAN f]" caption="TEKUĆI PLAN f" measure="1" displayFolder="" measureGroup="BazaZaUpit" count="0" oneField="1">
      <fieldsUsage count="1">
        <fieldUsage x="8"/>
      </fieldsUsage>
    </cacheHierarchy>
    <cacheHierarchy uniqueName="[Measures].[TEKUĆI PLAN 9211 Prij. sred. iz Preth. f]" caption="TEKUĆI PLAN 9211 Prij. sred. iz Preth. f" measure="1" displayFolder="" measureGroup="BazaZaUpit" count="0"/>
    <cacheHierarchy uniqueName="[Measures].[TEKUĆI PLAN 9212 Prij. sred. u Sljed. god. f]" caption="TEKUĆI PLAN 9212 Prij. sred. u Sljed. god. f" measure="1" displayFolder="" measureGroup="BazaZaUpit" count="0"/>
    <cacheHierarchy uniqueName="[Measures].[TEKUĆI PLAN FILTER f]" caption="TEKUĆI PLAN FILTER f" measure="1" displayFolder="" measureGroup="BazaZaUpit" count="0"/>
    <cacheHierarchy uniqueName="[Measures].[Indeks (IZVRŠENJE TEKUĆA / IZVRŠENJE PRETHODNA) f]" caption="Indeks (IZVRŠENJE TEKUĆA / IZVRŠENJE PRETHODNA) f" measure="1" displayFolder="" measureGroup="BazaZaUpit" count="0" oneField="1">
      <fieldsUsage count="1">
        <fieldUsage x="5"/>
      </fieldsUsage>
    </cacheHierarchy>
    <cacheHierarchy uniqueName="[Measures].[Indeks (IZVRŠENJE TEKUĆA / IZVRŠENJE PRETHODNA) 9211 Prij. sred. iz Preth. f]" caption="Indeks (IZVRŠENJE TEKUĆA / IZVRŠENJE PRETHODNA) 9211 Prij. sred. iz Preth. f" measure="1" displayFolder="" measureGroup="BazaZaUpit" count="0"/>
    <cacheHierarchy uniqueName="[Measures].[Indeks (IZVRŠENJE TEKUĆA / IZVRŠENJE PRETHODNA) 9212 Prij. sred. u Sljed. god. f]" caption="Indeks (IZVRŠENJE TEKUĆA / IZVRŠENJE PRETHODNA) 9212 Prij. sred. u Sljed. god. f" measure="1" displayFolder="" measureGroup="BazaZaUpit" count="0"/>
    <cacheHierarchy uniqueName="[Measures].[Indeks (IZVRŠENJE TEKUĆA / TEKUĆI PLAN) f]" caption="Indeks (IZVRŠENJE TEKUĆA / TEKUĆI PLAN) f" measure="1" displayFolder="" measureGroup="BazaZaUpit" count="0" oneField="1">
      <fieldsUsage count="1">
        <fieldUsage x="6"/>
      </fieldsUsage>
    </cacheHierarchy>
    <cacheHierarchy uniqueName="[Measures].[Indeks (IZVRŠENJE TEKUĆA / TEKUĆI PLAN) 9211 Prij. sres. iz Preth. f]" caption="Indeks (IZVRŠENJE TEKUĆA / TEKUĆI PLAN) 9211 Prij. sres. iz Preth. f" measure="1" displayFolder="" measureGroup="BazaZaUpit" count="0"/>
    <cacheHierarchy uniqueName="[Measures].[Indeks (IZVRŠENJE TEKUĆA / TEKUĆI PLAN) 9212 Prij. sres. u Sljed. god. f]" caption="Indeks (IZVRŠENJE TEKUĆA / TEKUĆI PLAN) 9212 Prij. sres. u Sljed. god. f" measure="1" displayFolder="" measureGroup="BazaZaUpit" count="0"/>
    <cacheHierarchy uniqueName="[Measures].[Indeks (IZVRŠENJE TEKUĆA / TEKUĆI PLAN) FILTER f]" caption="Indeks (IZVRŠENJE TEKUĆA / TEKUĆI PLAN) FILTER f" measure="1" displayFolder="" measureGroup="BazaZaUpit" count="0"/>
    <cacheHierarchy uniqueName="[Measures].[Indeks (IZVRŠENJE TEKUĆA / IZVRŠENJE PRETHODNA) FILTER f]" caption="Indeks (IZVRŠENJE TEKUĆA / IZVRŠENJE PRETHODNA) FILTER f" measure="1" displayFolder="" measureGroup="BazaZaUpit" count="0"/>
    <cacheHierarchy uniqueName="[Measures].[% IZVRŠENJE TEKUĆA f Rashodi]" caption="% IZVRŠENJE TEKUĆA f Rashodi" measure="1" displayFolder="" measureGroup="BazaZaUpit" count="0"/>
    <cacheHierarchy uniqueName="[Measures].[% IZVRŠENJE TEKUĆA f Prihodi]" caption="% IZVRŠENJE TEKUĆA f Prihodi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3.xml><?xml version="1.0" encoding="utf-8"?>
<pivotCacheDefinition xmlns="http://schemas.openxmlformats.org/spreadsheetml/2006/main" xmlns:r="http://schemas.openxmlformats.org/officeDocument/2006/relationships" saveData="0" refreshedBy="Kristina Ivancic" refreshedDate="45727.387370023149" createdVersion="8" refreshedVersion="6" minRefreshableVersion="3" recordCount="0" supportSubquery="1" supportAdvancedDrill="1">
  <cacheSource type="external" connectionId="4"/>
  <cacheFields count="10">
    <cacheField name="[BazaZaUpit].[Konto Broj i Naziv 1].[Konto Broj i Naziv 1]" caption="Konto Broj i Naziv 1" numFmtId="0" hierarchy="31" level="1">
      <sharedItems count="2">
        <s v="3 Rashodi poslovanja"/>
        <s v="4 Rashodi za nabavu nefinancijske imovine"/>
      </sharedItems>
    </cacheField>
    <cacheField name="[BazaZaUpit].[PROGRAM].[PROGRAM]" caption="PROGRAM" numFmtId="0" hierarchy="28" level="1">
      <sharedItems count="1">
        <s v="2208 DJELOVANJE DRŽAVNOG UREDA ZA REVIZIJU"/>
      </sharedItems>
    </cacheField>
    <cacheField name="[BazaZaUpit].[PODPROGRAM ŠIFRA I NAZIV].[PODPROGRAM ŠIFRA I NAZIV]" caption="PODPROGRAM ŠIFRA I NAZIV" numFmtId="0" hierarchy="29" level="1">
      <sharedItems count="3">
        <s v="A665000 ADMINISTRACIJA I UPRAVLJANJE"/>
        <s v="K665001 INFORMATIZACIJA"/>
        <s v="K665002 OBNOVA VOZNOG PARKA"/>
      </sharedItems>
    </cacheField>
    <cacheField name="[BazaZaUpit].[Konto Broj i Naziv 2].[Konto Broj i Naziv 2]" caption="Konto Broj i Naziv 2" numFmtId="0" hierarchy="32" level="1">
      <sharedItems count="6">
        <s v="31 Rashodi za zaposlene"/>
        <s v="32 Materijalni rashodi"/>
        <s v="34 Financijski rashodi"/>
        <s v="37 Naknade građanima i kućanstvima na temelju osiguranja i druge naknade"/>
        <s v="42 Rashodi za nabavu proizvedene dugotrajne imovine"/>
        <s v="45 Rashodi za dodatna ulaganja na nefinancijskoj imovini"/>
      </sharedItems>
    </cacheField>
    <cacheField name="[BazaZaUpit].[Konto Broj i Naziv 4].[Konto Broj i Naziv 4]" caption="Konto Broj i Naziv 4" numFmtId="0" hierarchy="34" level="1">
      <sharedItems count="36">
        <s v="3111 Plaće za redovni rad"/>
        <s v="3113 Plaće za prekovremeni rad"/>
        <s v="3121 Ostali rashodi za zaposlene"/>
        <s v="3132 Doprinosi za obvezno zdravstveno osiguranje"/>
        <s v="3211 Službena putovanja"/>
        <s v="3212 Naknade za prijevoz za rad na terenu i odvojeni život"/>
        <s v="3213 Stručno usavršavanje zaposlenika"/>
        <s v="3221 Uredski materijal i ostali materijalni rashodi"/>
        <s v="3223 Energija"/>
        <s v="3224 Materijal i dijelovi za tekuće i investicijsko održavanje"/>
        <s v="3225 Sitni inventar i autogume"/>
        <s v="3227 Službena radna i zaštitna odjeća i obuća"/>
        <s v="3231 Usluge telefona, pošte i prijevoza"/>
        <s v="3232 Usluge tekućeg i investicijskog održavanja"/>
        <s v="3233 Usluge promidžbe i informiranja"/>
        <s v="3234 Komunalne usluge"/>
        <s v="3235 Zakupnine i najamnine"/>
        <s v="3236 Zdravstvene i veterinarske usluge"/>
        <s v="3237 Intelektualne i osobne usluge"/>
        <s v="3239 Ostale usluge"/>
        <s v="3291 Naknade za rad predstavničkih i izvršnih tijela, povjerenstava i slično"/>
        <s v="3292 Premije osiguranja"/>
        <s v="3293 Reprezentacija"/>
        <s v="3294 Članarine i norme"/>
        <s v="3295 Pristojbe i naknade"/>
        <s v="3299 Ostali nespomenuti rashodi poslovanja"/>
        <s v="3431 Bankarske usluge i usluge platnog prometa"/>
        <s v="3721 Naknade građanima i kućanstvima u novcu"/>
        <s v="4221 Uredska oprema i namještaj"/>
        <s v="4222 Komunikacijska oprema"/>
        <s v="4223 Oprema za održavanje i zaštitu"/>
        <s v="4511 Dodatna ulaganja na građevinskim objektima"/>
        <s v="3222 Materijal i sirovine"/>
        <s v="3238 Računalne usluge"/>
        <s v="3423 Kamate za primljene kredite i zajmove od kreditnih i ostalih institucija izvan javnog sektora"/>
        <s v="4231 Prijevozna sredstva u cestovnom prometu"/>
      </sharedItems>
    </cacheField>
    <cacheField name="[BazaZaUpit].[IZVOR SIFRA I NAZIV 2].[IZVOR SIFRA I NAZIV 2]" caption="IZVOR SIFRA I NAZIV 2" numFmtId="0" hierarchy="30" level="1">
      <sharedItems count="3">
        <s v="IZVOR 11 OPĆI PRIHODI I PRIMICI"/>
        <s v="IZVOR 31 VLASTITI PRIHODI"/>
        <s v="IZVOR 815 Namjenski primici - NPOO"/>
      </sharedItems>
    </cacheField>
    <cacheField name="[Measures].[IZVORNI PLAN ILI REBALANS ZA TEKUĆU FILTER f]" caption="IZVORNI PLAN ILI REBALANS ZA TEKUĆU FILTER f" numFmtId="0" hierarchy="96" level="32767"/>
    <cacheField name="[Measures].[TEKUĆI PLAN FILTER f]" caption="TEKUĆI PLAN FILTER f" numFmtId="0" hierarchy="100" level="32767"/>
    <cacheField name="[Measures].[IZVRŠENJE TEKUĆA FILTER f]" caption="IZVRŠENJE TEKUĆA FILTER f" numFmtId="0" hierarchy="92" level="32767"/>
    <cacheField name="[Measures].[Indeks (IZVRŠENJE TEKUĆA / TEKUĆI PLAN) FILTER f]" caption="Indeks (IZVRŠENJE TEKUĆA / TEKUĆI PLAN) FILTER f" numFmtId="0" hierarchy="107" level="32767"/>
  </cacheFields>
  <cacheHierarchies count="11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IZVRŠENJE PRETHODNA]" caption="IZVRŠENJE PRETHODNA" attribute="1" defaultMemberUniqueName="[BazaZaUpit].[IZVRŠENJE PRETHODNA].[All]" allUniqueName="[BazaZaUpit].[IZVRŠENJE PRETHODNA].[All]" dimensionUniqueName="[BazaZaUpit]" displayFolder="" count="0" memberValueDatatype="5" unbalanced="0"/>
    <cacheHierarchy uniqueName="[BazaZaUpit].[IZVORNI PLAN ILI REBALANS ZA TEKUĆU]" caption="IZVORNI PLAN ILI REBALANS ZA TEKUĆU" attribute="1" defaultMemberUniqueName="[BazaZaUpit].[IZVORNI PLAN ILI REBALANS ZA TEKUĆU].[All]" allUniqueName="[BazaZaUpit].[IZVORNI PLAN ILI REBALANS ZA TEKUĆU].[All]" dimensionUniqueName="[BazaZaUpit]" displayFolder="" count="0" memberValueDatatype="5" unbalanced="0"/>
    <cacheHierarchy uniqueName="[BazaZaUpit].[TEKUĆI PLAN]" caption="TEKUĆI PLAN" attribute="1" defaultMemberUniqueName="[BazaZaUpit].[TEKUĆI PLAN].[All]" allUniqueName="[BazaZaUpit].[TEKUĆI PLAN].[All]" dimensionUniqueName="[BazaZaUpit]" displayFolder="" count="0" memberValueDatatype="5" unbalanced="0"/>
    <cacheHierarchy uniqueName="[BazaZaUpit].[IZVRŠENJE TEKUĆA]" caption="IZVRŠENJE TEKUĆA" attribute="1" defaultMemberUniqueName="[BazaZaUpit].[IZVRŠENJE TEKUĆA].[All]" allUniqueName="[BazaZaUpit].[IZVRŠENJE TEKUĆA].[All]" dimensionUniqueName="[BazaZaUpit]" displayFolder="" count="0" memberValueDatatype="5" unbalanced="0"/>
    <cacheHierarchy uniqueName="[BazaZaUpit].[INDEKS 1]" caption="INDEKS 1" attribute="1" defaultMemberUniqueName="[BazaZaUpit].[INDEKS 1].[All]" allUniqueName="[BazaZaUpit].[INDEKS 1].[All]" dimensionUniqueName="[BazaZaUpit]" displayFolder="" count="0" memberValueDatatype="5" unbalanced="0"/>
    <cacheHierarchy uniqueName="[BazaZaUpit].[INDEKS3]" caption="INDEKS3" attribute="1" defaultMemberUniqueName="[BazaZaUpit].[INDEKS3].[All]" allUniqueName="[BazaZaUpit].[INDEKS3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0" memberValueDatatype="130" unbalanced="0"/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2" memberValueDatatype="130" unbalanced="0">
      <fieldsUsage count="2">
        <fieldUsage x="-1"/>
        <fieldUsage x="2"/>
      </fieldsUsage>
    </cacheHierarchy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2" memberValueDatatype="130" unbalanced="0">
      <fieldsUsage count="2">
        <fieldUsage x="-1"/>
        <fieldUsage x="5"/>
      </fieldsUsage>
    </cacheHierarchy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2" memberValueDatatype="130" unbalanced="0">
      <fieldsUsage count="2">
        <fieldUsage x="-1"/>
        <fieldUsage x="3"/>
      </fieldsUsage>
    </cacheHierarchy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2" memberValueDatatype="130" unbalanced="0">
      <fieldsUsage count="2">
        <fieldUsage x="-1"/>
        <fieldUsage x="4"/>
      </fieldsUsage>
    </cacheHierarchy>
    <cacheHierarchy uniqueName="[BazaZaUpit].[Konto Broj i Naziv 2 - Legenda]" caption="Konto Broj i Naziv 2 - Legenda" attribute="1" defaultMemberUniqueName="[BazaZaUpit].[Konto Broj i Naziv 2 - Legenda].[All]" allUniqueName="[BazaZaUpit].[Konto Broj i Naziv 2 - Legenda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TEKUĆA]" caption="Zbroj resursa IZVRŠENJE TEKUĆA" measure="1" displayFolder="" measureGroup="BazaZaUpit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PRETHODNA f]" caption="IZVRŠENJE PRETHODNA f" measure="1" displayFolder="" measureGroup="BazaZaUpit" count="0"/>
    <cacheHierarchy uniqueName="[Measures].[IZVRŠENJE PRETHODNA 9211 Prij. sred. iz Preth. f]" caption="IZVRŠENJE PRETHODNA 9211 Prij. sred. iz Preth. f" measure="1" displayFolder="" measureGroup="BazaZaUpit" count="0"/>
    <cacheHierarchy uniqueName="[Measures].[IZVRŠENJE PRETHODNA 9212 Prij. sred. u Sljed. god. f]" caption="IZVRŠENJE PRETHODNA 9212 Prij. sred. u Sljed. god. f" measure="1" displayFolder="" measureGroup="BazaZaUpit" count="0"/>
    <cacheHierarchy uniqueName="[Measures].[IZVRŠENJE PRETHODNA FILTER f]" caption="IZVRŠENJE PRETHODNA FILTER f" measure="1" displayFolder="" measureGroup="BazaZaUpit" count="0"/>
    <cacheHierarchy uniqueName="[Measures].[IZVRŠENJE TEKUĆA f]" caption="IZVRŠENJE TEKUĆA f" measure="1" displayFolder="" measureGroup="BazaZaUpit" count="0"/>
    <cacheHierarchy uniqueName="[Measures].[IZVRŠENJE TEKUĆA 9211 Prij. sred. iz Preth. f]" caption="IZVRŠENJE TEKUĆA 9211 Prij. sred. iz Preth. f" measure="1" displayFolder="" measureGroup="BazaZaUpit" count="0"/>
    <cacheHierarchy uniqueName="[Measures].[IZVRŠENJE TEKUĆA 9212 Prij. sred. u Sljed. f]" caption="IZVRŠENJE TEKUĆA 9212 Prij. sred. u Sljed. f" measure="1" displayFolder="" measureGroup="BazaZaUpit" count="0"/>
    <cacheHierarchy uniqueName="[Measures].[IZVRŠENJE TEKUĆA FILTER f]" caption="IZVRŠENJE TEKUĆA FILTER f" measure="1" displayFolder="" measureGroup="BazaZaUpit" count="0" oneField="1">
      <fieldsUsage count="1">
        <fieldUsage x="8"/>
      </fieldsUsage>
    </cacheHierarchy>
    <cacheHierarchy uniqueName="[Measures].[IZVORNI PLAN ILI REBALANS ZA TEKUĆU f]" caption="IZVORNI PLAN ILI REBALANS ZA TEKUĆU f" measure="1" displayFolder="" measureGroup="BazaZaUpit" count="0"/>
    <cacheHierarchy uniqueName="[Measures].[IZVORNI PLAN ILI REBALANS ZA TEKUĆU 9211 Prij. sred. iz Preth. f]" caption="IZVORNI PLAN ILI REBALANS ZA TEKUĆU 9211 Prij. sred. iz Preth. f" measure="1" displayFolder="" measureGroup="BazaZaUpit" count="0"/>
    <cacheHierarchy uniqueName="[Measures].[IZVORNI PLAN ILI REBALANS ZA TEKUĆU 9212 Prij. sred. u Sljed. god. f]" caption="IZVORNI PLAN ILI REBALANS ZA TEKUĆU 9212 Prij. sred. u Sljed. god. f" measure="1" displayFolder="" measureGroup="BazaZaUpit" count="0"/>
    <cacheHierarchy uniqueName="[Measures].[IZVORNI PLAN ILI REBALANS ZA TEKUĆU FILTER f]" caption="IZVORNI PLAN ILI REBALANS ZA TEKUĆU FILTER f" measure="1" displayFolder="" measureGroup="BazaZaUpit" count="0" oneField="1">
      <fieldsUsage count="1">
        <fieldUsage x="6"/>
      </fieldsUsage>
    </cacheHierarchy>
    <cacheHierarchy uniqueName="[Measures].[TEKUĆI PLAN f]" caption="TEKUĆI PLAN f" measure="1" displayFolder="" measureGroup="BazaZaUpit" count="0"/>
    <cacheHierarchy uniqueName="[Measures].[TEKUĆI PLAN 9211 Prij. sred. iz Preth. f]" caption="TEKUĆI PLAN 9211 Prij. sred. iz Preth. f" measure="1" displayFolder="" measureGroup="BazaZaUpit" count="0"/>
    <cacheHierarchy uniqueName="[Measures].[TEKUĆI PLAN 9212 Prij. sred. u Sljed. god. f]" caption="TEKUĆI PLAN 9212 Prij. sred. u Sljed. god. f" measure="1" displayFolder="" measureGroup="BazaZaUpit" count="0"/>
    <cacheHierarchy uniqueName="[Measures].[TEKUĆI PLAN FILTER f]" caption="TEKUĆI PLAN FILTER f" measure="1" displayFolder="" measureGroup="BazaZaUpit" count="0" oneField="1">
      <fieldsUsage count="1">
        <fieldUsage x="7"/>
      </fieldsUsage>
    </cacheHierarchy>
    <cacheHierarchy uniqueName="[Measures].[Indeks (IZVRŠENJE TEKUĆA / IZVRŠENJE PRETHODNA) f]" caption="Indeks (IZVRŠENJE TEKUĆA / IZVRŠENJE PRETHODNA) f" measure="1" displayFolder="" measureGroup="BazaZaUpit" count="0"/>
    <cacheHierarchy uniqueName="[Measures].[Indeks (IZVRŠENJE TEKUĆA / IZVRŠENJE PRETHODNA) 9211 Prij. sred. iz Preth. f]" caption="Indeks (IZVRŠENJE TEKUĆA / IZVRŠENJE PRETHODNA) 9211 Prij. sred. iz Preth. f" measure="1" displayFolder="" measureGroup="BazaZaUpit" count="0"/>
    <cacheHierarchy uniqueName="[Measures].[Indeks (IZVRŠENJE TEKUĆA / IZVRŠENJE PRETHODNA) 9212 Prij. sred. u Sljed. god. f]" caption="Indeks (IZVRŠENJE TEKUĆA / IZVRŠENJE PRETHODNA) 9212 Prij. sred. u Sljed. god. f" measure="1" displayFolder="" measureGroup="BazaZaUpit" count="0"/>
    <cacheHierarchy uniqueName="[Measures].[Indeks (IZVRŠENJE TEKUĆA / TEKUĆI PLAN) f]" caption="Indeks (IZVRŠENJE TEKUĆA / TEKUĆI PLAN) f" measure="1" displayFolder="" measureGroup="BazaZaUpit" count="0"/>
    <cacheHierarchy uniqueName="[Measures].[Indeks (IZVRŠENJE TEKUĆA / TEKUĆI PLAN) 9211 Prij. sres. iz Preth. f]" caption="Indeks (IZVRŠENJE TEKUĆA / TEKUĆI PLAN) 9211 Prij. sres. iz Preth. f" measure="1" displayFolder="" measureGroup="BazaZaUpit" count="0"/>
    <cacheHierarchy uniqueName="[Measures].[Indeks (IZVRŠENJE TEKUĆA / TEKUĆI PLAN) 9212 Prij. sres. u Sljed. god. f]" caption="Indeks (IZVRŠENJE TEKUĆA / TEKUĆI PLAN) 9212 Prij. sres. u Sljed. god. f" measure="1" displayFolder="" measureGroup="BazaZaUpit" count="0"/>
    <cacheHierarchy uniqueName="[Measures].[Indeks (IZVRŠENJE TEKUĆA / TEKUĆI PLAN) FILTER f]" caption="Indeks (IZVRŠENJE TEKUĆA / TEKUĆI PLAN) FILTER f" measure="1" displayFolder="" measureGroup="BazaZaUpit" count="0" oneField="1">
      <fieldsUsage count="1">
        <fieldUsage x="9"/>
      </fieldsUsage>
    </cacheHierarchy>
    <cacheHierarchy uniqueName="[Measures].[Indeks (IZVRŠENJE TEKUĆA / IZVRŠENJE PRETHODNA) FILTER f]" caption="Indeks (IZVRŠENJE TEKUĆA / IZVRŠENJE PRETHODNA) FILTER f" measure="1" displayFolder="" measureGroup="BazaZaUpit" count="0"/>
    <cacheHierarchy uniqueName="[Measures].[% IZVRŠENJE TEKUĆA f Rashodi]" caption="% IZVRŠENJE TEKUĆA f Rashodi" measure="1" displayFolder="" measureGroup="BazaZaUpit" count="0"/>
    <cacheHierarchy uniqueName="[Measures].[% IZVRŠENJE TEKUĆA f Prihodi]" caption="% IZVRŠENJE TEKUĆA f Prihodi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saveData="0" refreshedBy="Kristina Ivancic" refreshedDate="45727.357969444442" createdVersion="8" refreshedVersion="6" minRefreshableVersion="3" recordCount="0" supportSubquery="1" supportAdvancedDrill="1">
  <cacheSource type="external" connectionId="4"/>
  <cacheFields count="12">
    <cacheField name="[Measures].[Izvršenje 01.01-30.06.2022 EUR FILTER]" caption="Izvršenje 01.01-30.06.2022 EUR FILTER" numFmtId="0" hierarchy="66" level="32767"/>
    <cacheField name="[Measures].[IZVORNI/TEKUĆI Plan za 2023. EUR FILTER]" caption="IZVORNI/TEKUĆI Plan za 2023. EUR FILTER" numFmtId="0" hierarchy="70" level="32767"/>
    <cacheField name="[Measures].[IZVORNI Plan za 2023 EUR FILTER]" caption="IZVORNI Plan za 2023 EUR FILTER" numFmtId="0" hierarchy="62" level="32767"/>
    <cacheField name="[BazaZaUpit].[Konto Broj i Naziv 1].[Konto Broj i Naziv 1]" caption="Konto Broj i Naziv 1" numFmtId="0" hierarchy="31" level="1">
      <sharedItems count="2">
        <s v="3 Rashodi poslovanja"/>
        <s v="4 Rashodi za nabavu nefinancijske imovine"/>
      </sharedItems>
    </cacheField>
    <cacheField name="[BazaZaUpit].[RAZDJEL].[RAZDJEL]" caption="RAZDJEL" numFmtId="0" hierarchy="25" level="1">
      <sharedItems count="1">
        <s v="RAZDJEL 185 DRŽAVNI URED ZA REVIZIJU"/>
      </sharedItems>
    </cacheField>
    <cacheField name="[BazaZaUpit].[GLAVA].[GLAVA]" caption="GLAVA" numFmtId="0" hierarchy="26" level="1">
      <sharedItems count="1">
        <s v="GLAVA 18505"/>
      </sharedItems>
    </cacheField>
    <cacheField name="[BazaZaUpit].[GLAVNI PROGRAM].[GLAVNI PROGRAM]" caption="GLAVNI PROGRAM" numFmtId="0" hierarchy="27" level="1">
      <sharedItems count="1">
        <s v="22 FINANCIJSKI I FISKALNI SUSTAV"/>
      </sharedItems>
    </cacheField>
    <cacheField name="[BazaZaUpit].[PROGRAM].[PROGRAM]" caption="PROGRAM" numFmtId="0" hierarchy="28" level="1">
      <sharedItems count="1">
        <s v="2208 DJELOVANJE DRŽAVNOG UREDA ZA REVIZIJU"/>
      </sharedItems>
    </cacheField>
    <cacheField name="[BazaZaUpit].[PODPROGRAM ŠIFRA I NAZIV].[PODPROGRAM ŠIFRA I NAZIV]" caption="PODPROGRAM ŠIFRA I NAZIV" numFmtId="0" hierarchy="29" level="1">
      <sharedItems count="5">
        <s v="A665000 ADMINISTRACIJA I UPRAVLJANJE"/>
        <s v="K665001 INFORMATIZACIJA"/>
        <s v="K665002 OBNOVA VOZNOG PARKA"/>
        <s v="T665008 TWINNING PROJEKT IPA/2020/420-330 &quot;Jačanje vanjske revizije i parlamentarnog nadzora, Sjeverna Makedonija&quot;"/>
        <s v="T665009 &quot;Unaprjeđivanje, modernizacija i digitalizacija poslovnih procesa i revizijskih postupaka u Državnom uredu za reviziju&quot;" u="1"/>
      </sharedItems>
    </cacheField>
    <cacheField name="[BazaZaUpit].[Konto Broj i Naziv 2].[Konto Broj i Naziv 2]" caption="Konto Broj i Naziv 2" numFmtId="0" hierarchy="32" level="1">
      <sharedItems count="7">
        <s v="31 Rashodi za zaposlene"/>
        <s v="32 Materijalni rashodi"/>
        <s v="37 Naknade građanima i kućanstvima na temelju osiguranja i druge naknade"/>
        <s v="42 Rashodi za nabavu proizvedene dugotrajne imovine"/>
        <s v="45 Rashodi za dodatna ulaganja na nefinancijskoj imovini"/>
        <s v="41 Rashodi za nabavu neproizvedene dugotrajne imovine"/>
        <s v="34 Financijski rashodi"/>
      </sharedItems>
    </cacheField>
    <cacheField name="[BazaZaUpit].[Konto Broj i Naziv 3].[Konto Broj i Naziv 3]" caption="Konto Broj i Naziv 3" numFmtId="0" hierarchy="33" level="1">
      <sharedItems count="16">
        <s v="311 Plaće"/>
        <s v="312 Ostali rashodi za zaposlene"/>
        <s v="313 Doprinosi za plaće"/>
        <s v="321 Naknade troškova zaposlenima"/>
        <s v="322 Rashodi za materijal i energiju"/>
        <s v="323 Rashodi za usluge"/>
        <s v="329 Ostali nespomenuti rashodi poslovanja"/>
        <s v="372 Ostale naknade građanima i kućanstvima iz proračuna"/>
        <s v="422 Postrojenja i oprema"/>
        <s v="451 Dodatna ulaganja na građevinskim objektima"/>
        <s v="412 Nematerijalna imovina"/>
        <s v="342 Kamate za primljene kredite i zajmove"/>
        <s v="423 Prijevozna sredstva"/>
        <s v="324 Naknade troškova osobama izvan radnog odnosa"/>
        <s v="343 Ostali financijski rashodi" u="1"/>
        <s v="452 Dodatna ulaganja na postrojenjima i opremi" u="1"/>
      </sharedItems>
    </cacheField>
    <cacheField name="[BazaZaUpit].[Konto Broj i Naziv 4].[Konto Broj i Naziv 4]" caption="Konto Broj i Naziv 4" numFmtId="0" hierarchy="34" level="1">
      <sharedItems count="36">
        <s v="3111 Plaće za redovni rad"/>
        <s v="3113 Plaće za prekovremeni rad"/>
        <s v="3121 Ostali rashodi za zaposlene"/>
        <s v="3132 Doprinosi za obvezno zdravstveno osiguranje"/>
        <s v="3211 Službena putovanja"/>
        <s v="3212 Naknade za prijevoz za rad na terenu i odvojeni život"/>
        <s v="3213 Stručno usavršavanje zaposlenika"/>
        <s v="3221 Uredski materijal i ostali materijalni rashodi"/>
        <s v="3223 Energija"/>
        <s v="3224 Materijal i dijelovi za tekuće i investicijsko održavanje"/>
        <s v="3225 Sitni inventar i autogume"/>
        <s v="3227 Službena radna i zaštitna odjeća i obuća"/>
        <s v="3231 Usluge telefona, pošte i prijevoza"/>
        <s v="3232 Usluge tekućeg i investicijskog održavanja"/>
        <s v="3233 Usluge promidžbe i informiranja"/>
        <s v="3234 Komunalne usluge"/>
        <s v="3235 Zakupnine i najamnine"/>
        <s v="3236 Zdravstvene i veterinarske usluge"/>
        <s v="3237 Intelektualne i osobne usluge"/>
        <s v="3239 Ostale usluge"/>
        <s v="3291 Naknade za rad predstavničkih i izvršnih tijela, povjerenstava i slično"/>
        <s v="3292 Premije osiguranja"/>
        <s v="3293 Reprezentacija"/>
        <s v="3294 Članarine i norme"/>
        <s v="3295 Pristojbe i naknade"/>
        <s v="3299 Ostali nespomenuti rashodi poslovanja"/>
        <s v="3721 Naknade građanima i kućanstvima u novcu"/>
        <s v="4221 Uredska oprema i namještaj"/>
        <s v="4222 Komunikacijska oprema"/>
        <s v="4223 Oprema za održavanje i zaštitu"/>
        <s v="4511 Dodatna ulaganja na građevinskim objektima"/>
        <s v="3238 Računalne usluge"/>
        <s v="4123 Licence"/>
        <s v="3423 Kamate za primljene kredite i zajmove od kreditnih i ostalih institucija izvan javnog sektora"/>
        <s v="4231 Prijevozna sredstva u cestovnom prometu"/>
        <s v="3241 Naknade troškova osobama izvan radnog odnosa"/>
      </sharedItems>
    </cacheField>
  </cacheFields>
  <cacheHierarchies count="11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IZVRŠENJE PRETHODNA]" caption="IZVRŠENJE PRETHODNA" attribute="1" defaultMemberUniqueName="[BazaZaUpit].[IZVRŠENJE PRETHODNA].[All]" allUniqueName="[BazaZaUpit].[IZVRŠENJE PRETHODNA].[All]" dimensionUniqueName="[BazaZaUpit]" displayFolder="" count="0" memberValueDatatype="5" unbalanced="0"/>
    <cacheHierarchy uniqueName="[BazaZaUpit].[IZVORNI PLAN ILI REBALANS ZA TEKUĆU]" caption="IZVORNI PLAN ILI REBALANS ZA TEKUĆU" attribute="1" defaultMemberUniqueName="[BazaZaUpit].[IZVORNI PLAN ILI REBALANS ZA TEKUĆU].[All]" allUniqueName="[BazaZaUpit].[IZVORNI PLAN ILI REBALANS ZA TEKUĆU].[All]" dimensionUniqueName="[BazaZaUpit]" displayFolder="" count="0" memberValueDatatype="5" unbalanced="0"/>
    <cacheHierarchy uniqueName="[BazaZaUpit].[TEKUĆI PLAN]" caption="TEKUĆI PLAN" attribute="1" defaultMemberUniqueName="[BazaZaUpit].[TEKUĆI PLAN].[All]" allUniqueName="[BazaZaUpit].[TEKUĆI PLAN].[All]" dimensionUniqueName="[BazaZaUpit]" displayFolder="" count="0" memberValueDatatype="5" unbalanced="0"/>
    <cacheHierarchy uniqueName="[BazaZaUpit].[IZVRŠENJE TEKUĆA]" caption="IZVRŠENJE TEKUĆA" attribute="1" defaultMemberUniqueName="[BazaZaUpit].[IZVRŠENJE TEKUĆA].[All]" allUniqueName="[BazaZaUpit].[IZVRŠENJE TEKUĆA].[All]" dimensionUniqueName="[BazaZaUpit]" displayFolder="" count="0" memberValueDatatype="5" unbalanced="0"/>
    <cacheHierarchy uniqueName="[BazaZaUpit].[INDEKS 1]" caption="INDEKS 1" attribute="1" defaultMemberUniqueName="[BazaZaUpit].[INDEKS 1].[All]" allUniqueName="[BazaZaUpit].[INDEKS 1].[All]" dimensionUniqueName="[BazaZaUpit]" displayFolder="" count="0" memberValueDatatype="5" unbalanced="0"/>
    <cacheHierarchy uniqueName="[BazaZaUpit].[INDEKS3]" caption="INDEKS3" attribute="1" defaultMemberUniqueName="[BazaZaUpit].[INDEKS3].[All]" allUniqueName="[BazaZaUpit].[INDEKS3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4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2" memberValueDatatype="130" unbalanced="0">
      <fieldsUsage count="2">
        <fieldUsage x="-1"/>
        <fieldUsage x="5"/>
      </fieldsUsage>
    </cacheHierarchy>
    <cacheHierarchy uniqueName="[BazaZaUpit].[GLAVNI PROGRAM]" caption="GLAVNI PROGRAM" attribute="1" defaultMemberUniqueName="[BazaZaUpit].[GLAVNI PROGRAM].[All]" allUniqueName="[BazaZaUpit].[GLAVNI PROGRAM].[All]" dimensionUniqueName="[BazaZaUpit]" displayFolder="" count="2" memberValueDatatype="130" unbalanced="0">
      <fieldsUsage count="2">
        <fieldUsage x="-1"/>
        <fieldUsage x="6"/>
      </fieldsUsage>
    </cacheHierarchy>
    <cacheHierarchy uniqueName="[BazaZaUpit].[PROGRAM]" caption="PROGRAM" attribute="1" defaultMemberUniqueName="[BazaZaUpit].[PROGRAM].[All]" allUniqueName="[BazaZaUpit].[PROGRAM].[All]" dimensionUniqueName="[BazaZaUpit]" displayFolder="" count="2" memberValueDatatype="130" unbalanced="0">
      <fieldsUsage count="2">
        <fieldUsage x="-1"/>
        <fieldUsage x="7"/>
      </fieldsUsage>
    </cacheHierarchy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2" memberValueDatatype="130" unbalanced="0">
      <fieldsUsage count="2">
        <fieldUsage x="-1"/>
        <fieldUsage x="8"/>
      </fieldsUsage>
    </cacheHierarchy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3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2" memberValueDatatype="130" unbalanced="0">
      <fieldsUsage count="2">
        <fieldUsage x="-1"/>
        <fieldUsage x="9"/>
      </fieldsUsage>
    </cacheHierarchy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2" memberValueDatatype="130" unbalanced="0">
      <fieldsUsage count="2">
        <fieldUsage x="-1"/>
        <fieldUsage x="10"/>
      </fieldsUsage>
    </cacheHierarchy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2" memberValueDatatype="130" unbalanced="0">
      <fieldsUsage count="2">
        <fieldUsage x="-1"/>
        <fieldUsage x="11"/>
      </fieldsUsage>
    </cacheHierarchy>
    <cacheHierarchy uniqueName="[BazaZaUpit].[Konto Broj i Naziv 2 - Legenda]" caption="Konto Broj i Naziv 2 - Legenda" attribute="1" defaultMemberUniqueName="[BazaZaUpit].[Konto Broj i Naziv 2 - Legenda].[All]" allUniqueName="[BazaZaUpit].[Konto Broj i Naziv 2 - Legenda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TEKUĆA]" caption="Zbroj resursa IZVRŠENJE TEKUĆA" measure="1" displayFolder="" measureGroup="BazaZaUpit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 oneField="1">
      <fieldsUsage count="1">
        <fieldUsage x="2"/>
      </fieldsUsage>
    </cacheHierarchy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 oneField="1">
      <fieldsUsage count="1">
        <fieldUsage x="0"/>
      </fieldsUsage>
    </cacheHierarchy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 oneField="1">
      <fieldsUsage count="1">
        <fieldUsage x="1"/>
      </fieldsUsage>
    </cacheHierarchy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PRETHODNA f]" caption="IZVRŠENJE PRETHODNA f" measure="1" displayFolder="" measureGroup="BazaZaUpit" count="0"/>
    <cacheHierarchy uniqueName="[Measures].[IZVRŠENJE PRETHODNA 9211 Prij. sred. iz Preth. f]" caption="IZVRŠENJE PRETHODNA 9211 Prij. sred. iz Preth. f" measure="1" displayFolder="" measureGroup="BazaZaUpit" count="0"/>
    <cacheHierarchy uniqueName="[Measures].[IZVRŠENJE PRETHODNA 9212 Prij. sred. u Sljed. god. f]" caption="IZVRŠENJE PRETHODNA 9212 Prij. sred. u Sljed. god. f" measure="1" displayFolder="" measureGroup="BazaZaUpit" count="0"/>
    <cacheHierarchy uniqueName="[Measures].[IZVRŠENJE PRETHODNA FILTER f]" caption="IZVRŠENJE PRETHODNA FILTER f" measure="1" displayFolder="" measureGroup="BazaZaUpit" count="0"/>
    <cacheHierarchy uniqueName="[Measures].[IZVRŠENJE TEKUĆA f]" caption="IZVRŠENJE TEKUĆA f" measure="1" displayFolder="" measureGroup="BazaZaUpit" count="0"/>
    <cacheHierarchy uniqueName="[Measures].[IZVRŠENJE TEKUĆA 9211 Prij. sred. iz Preth. f]" caption="IZVRŠENJE TEKUĆA 9211 Prij. sred. iz Preth. f" measure="1" displayFolder="" measureGroup="BazaZaUpit" count="0"/>
    <cacheHierarchy uniqueName="[Measures].[IZVRŠENJE TEKUĆA 9212 Prij. sred. u Sljed. f]" caption="IZVRŠENJE TEKUĆA 9212 Prij. sred. u Sljed. f" measure="1" displayFolder="" measureGroup="BazaZaUpit" count="0"/>
    <cacheHierarchy uniqueName="[Measures].[IZVRŠENJE TEKUĆA FILTER f]" caption="IZVRŠENJE TEKUĆA FILTER f" measure="1" displayFolder="" measureGroup="BazaZaUpit" count="0"/>
    <cacheHierarchy uniqueName="[Measures].[IZVORNI PLAN ILI REBALANS ZA TEKUĆU f]" caption="IZVORNI PLAN ILI REBALANS ZA TEKUĆU f" measure="1" displayFolder="" measureGroup="BazaZaUpit" count="0"/>
    <cacheHierarchy uniqueName="[Measures].[IZVORNI PLAN ILI REBALANS ZA TEKUĆU 9211 Prij. sred. iz Preth. f]" caption="IZVORNI PLAN ILI REBALANS ZA TEKUĆU 9211 Prij. sred. iz Preth. f" measure="1" displayFolder="" measureGroup="BazaZaUpit" count="0"/>
    <cacheHierarchy uniqueName="[Measures].[IZVORNI PLAN ILI REBALANS ZA TEKUĆU 9212 Prij. sred. u Sljed. god. f]" caption="IZVORNI PLAN ILI REBALANS ZA TEKUĆU 9212 Prij. sred. u Sljed. god. f" measure="1" displayFolder="" measureGroup="BazaZaUpit" count="0"/>
    <cacheHierarchy uniqueName="[Measures].[IZVORNI PLAN ILI REBALANS ZA TEKUĆU FILTER f]" caption="IZVORNI PLAN ILI REBALANS ZA TEKUĆU FILTER f" measure="1" displayFolder="" measureGroup="BazaZaUpit" count="0"/>
    <cacheHierarchy uniqueName="[Measures].[TEKUĆI PLAN f]" caption="TEKUĆI PLAN f" measure="1" displayFolder="" measureGroup="BazaZaUpit" count="0"/>
    <cacheHierarchy uniqueName="[Measures].[TEKUĆI PLAN 9211 Prij. sred. iz Preth. f]" caption="TEKUĆI PLAN 9211 Prij. sred. iz Preth. f" measure="1" displayFolder="" measureGroup="BazaZaUpit" count="0"/>
    <cacheHierarchy uniqueName="[Measures].[TEKUĆI PLAN 9212 Prij. sred. u Sljed. god. f]" caption="TEKUĆI PLAN 9212 Prij. sred. u Sljed. god. f" measure="1" displayFolder="" measureGroup="BazaZaUpit" count="0"/>
    <cacheHierarchy uniqueName="[Measures].[TEKUĆI PLAN FILTER f]" caption="TEKUĆI PLAN FILTER f" measure="1" displayFolder="" measureGroup="BazaZaUpit" count="0"/>
    <cacheHierarchy uniqueName="[Measures].[Indeks (IZVRŠENJE TEKUĆA / IZVRŠENJE PRETHODNA) f]" caption="Indeks (IZVRŠENJE TEKUĆA / IZVRŠENJE PRETHODNA) f" measure="1" displayFolder="" measureGroup="BazaZaUpit" count="0"/>
    <cacheHierarchy uniqueName="[Measures].[Indeks (IZVRŠENJE TEKUĆA / IZVRŠENJE PRETHODNA) 9211 Prij. sred. iz Preth. f]" caption="Indeks (IZVRŠENJE TEKUĆA / IZVRŠENJE PRETHODNA) 9211 Prij. sred. iz Preth. f" measure="1" displayFolder="" measureGroup="BazaZaUpit" count="0"/>
    <cacheHierarchy uniqueName="[Measures].[Indeks (IZVRŠENJE TEKUĆA / IZVRŠENJE PRETHODNA) 9212 Prij. sred. u Sljed. god. f]" caption="Indeks (IZVRŠENJE TEKUĆA / IZVRŠENJE PRETHODNA) 9212 Prij. sred. u Sljed. god. f" measure="1" displayFolder="" measureGroup="BazaZaUpit" count="0"/>
    <cacheHierarchy uniqueName="[Measures].[Indeks (IZVRŠENJE TEKUĆA / TEKUĆI PLAN) f]" caption="Indeks (IZVRŠENJE TEKUĆA / TEKUĆI PLAN) f" measure="1" displayFolder="" measureGroup="BazaZaUpit" count="0"/>
    <cacheHierarchy uniqueName="[Measures].[Indeks (IZVRŠENJE TEKUĆA / TEKUĆI PLAN) 9211 Prij. sres. iz Preth. f]" caption="Indeks (IZVRŠENJE TEKUĆA / TEKUĆI PLAN) 9211 Prij. sres. iz Preth. f" measure="1" displayFolder="" measureGroup="BazaZaUpit" count="0"/>
    <cacheHierarchy uniqueName="[Measures].[Indeks (IZVRŠENJE TEKUĆA / TEKUĆI PLAN) 9212 Prij. sres. u Sljed. god. f]" caption="Indeks (IZVRŠENJE TEKUĆA / TEKUĆI PLAN) 9212 Prij. sres. u Sljed. god. f" measure="1" displayFolder="" measureGroup="BazaZaUpit" count="0"/>
    <cacheHierarchy uniqueName="[Measures].[Indeks (IZVRŠENJE TEKUĆA / TEKUĆI PLAN) FILTER f]" caption="Indeks (IZVRŠENJE TEKUĆA / TEKUĆI PLAN) FILTER f" measure="1" displayFolder="" measureGroup="BazaZaUpit" count="0"/>
    <cacheHierarchy uniqueName="[Measures].[Indeks (IZVRŠENJE TEKUĆA / IZVRŠENJE PRETHODNA) FILTER f]" caption="Indeks (IZVRŠENJE TEKUĆA / IZVRŠENJE PRETHODNA) FILTER f" measure="1" displayFolder="" measureGroup="BazaZaUpit" count="0"/>
    <cacheHierarchy uniqueName="[Measures].[% IZVRŠENJE TEKUĆA f Rashodi]" caption="% IZVRŠENJE TEKUĆA f Rashodi" measure="1" displayFolder="" measureGroup="BazaZaUpit" count="0"/>
    <cacheHierarchy uniqueName="[Measures].[% IZVRŠENJE TEKUĆA f Prihodi]" caption="% IZVRŠENJE TEKUĆA f Prihodi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saveData="0" refreshedBy="Kristina Ivancic" refreshedDate="45727.357970833335" createdVersion="8" refreshedVersion="6" minRefreshableVersion="3" recordCount="0" supportSubquery="1" supportAdvancedDrill="1">
  <cacheSource type="external" connectionId="4"/>
  <cacheFields count="9">
    <cacheField name="[Measures].[Izvršenje 01.01-30.06.2022 EUR FILTER]" caption="Izvršenje 01.01-30.06.2022 EUR FILTER" numFmtId="0" hierarchy="66" level="32767"/>
    <cacheField name="[Measures].[IZVORNI/TEKUĆI Plan za 2023. EUR FILTER]" caption="IZVORNI/TEKUĆI Plan za 2023. EUR FILTER" numFmtId="0" hierarchy="70" level="32767"/>
    <cacheField name="[Measures].[IZVORNI Plan za 2023 EUR FILTER]" caption="IZVORNI Plan za 2023 EUR FILTER" numFmtId="0" hierarchy="62" level="32767"/>
    <cacheField name="[BazaZaUpit].[Konto Broj i Naziv 1].[Konto Broj i Naziv 1]" caption="Konto Broj i Naziv 1" numFmtId="0" hierarchy="31" level="1">
      <sharedItems count="2">
        <s v="3 Rashodi poslovanja"/>
        <s v="4 Rashodi za nabavu nefinancijske imovine"/>
      </sharedItems>
    </cacheField>
    <cacheField name="[BazaZaUpit].[RAZDJEL].[RAZDJEL]" caption="RAZDJEL" numFmtId="0" hierarchy="25" level="1">
      <sharedItems count="1">
        <s v="RAZDJEL 185 DRŽAVNI URED ZA REVIZIJU"/>
      </sharedItems>
    </cacheField>
    <cacheField name="[BazaZaUpit].[GLAVA].[GLAVA]" caption="GLAVA" numFmtId="0" hierarchy="26" level="1">
      <sharedItems count="1">
        <s v="GLAVA 18505"/>
      </sharedItems>
    </cacheField>
    <cacheField name="[BazaZaUpit].[GLAVNI PROGRAM].[GLAVNI PROGRAM]" caption="GLAVNI PROGRAM" numFmtId="0" hierarchy="27" level="1">
      <sharedItems count="1">
        <s v="22 FINANCIJSKI I FISKALNI SUSTAV"/>
      </sharedItems>
    </cacheField>
    <cacheField name="[BazaZaUpit].[PROGRAM].[PROGRAM]" caption="PROGRAM" numFmtId="0" hierarchy="28" level="1">
      <sharedItems count="1">
        <s v="2208 DJELOVANJE DRŽAVNOG UREDA ZA REVIZIJU"/>
      </sharedItems>
    </cacheField>
    <cacheField name="[BazaZaUpit].[IZVOR SIFRA I NAZIV 2].[IZVOR SIFRA I NAZIV 2]" caption="IZVOR SIFRA I NAZIV 2" numFmtId="0" hierarchy="30" level="1">
      <sharedItems count="5">
        <s v="IZVOR 11 OPĆI PRIHODI I PRIMICI"/>
        <s v="IZVOR 31 VLASTITI PRIHODI"/>
        <s v="IZVOR 5761 FOND SOLIDARNOSTI EU - potres ožujak 2020."/>
        <s v="IZVOR 12 SREDSTVA UČEŠĆA ZA POMOĆI" u="1"/>
        <s v="IZVOR 561 EUROPSKI SOCIJALNI FOND" u="1"/>
      </sharedItems>
    </cacheField>
  </cacheFields>
  <cacheHierarchies count="11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IZVRŠENJE PRETHODNA]" caption="IZVRŠENJE PRETHODNA" attribute="1" defaultMemberUniqueName="[BazaZaUpit].[IZVRŠENJE PRETHODNA].[All]" allUniqueName="[BazaZaUpit].[IZVRŠENJE PRETHODNA].[All]" dimensionUniqueName="[BazaZaUpit]" displayFolder="" count="0" memberValueDatatype="5" unbalanced="0"/>
    <cacheHierarchy uniqueName="[BazaZaUpit].[IZVORNI PLAN ILI REBALANS ZA TEKUĆU]" caption="IZVORNI PLAN ILI REBALANS ZA TEKUĆU" attribute="1" defaultMemberUniqueName="[BazaZaUpit].[IZVORNI PLAN ILI REBALANS ZA TEKUĆU].[All]" allUniqueName="[BazaZaUpit].[IZVORNI PLAN ILI REBALANS ZA TEKUĆU].[All]" dimensionUniqueName="[BazaZaUpit]" displayFolder="" count="0" memberValueDatatype="5" unbalanced="0"/>
    <cacheHierarchy uniqueName="[BazaZaUpit].[TEKUĆI PLAN]" caption="TEKUĆI PLAN" attribute="1" defaultMemberUniqueName="[BazaZaUpit].[TEKUĆI PLAN].[All]" allUniqueName="[BazaZaUpit].[TEKUĆI PLAN].[All]" dimensionUniqueName="[BazaZaUpit]" displayFolder="" count="0" memberValueDatatype="5" unbalanced="0"/>
    <cacheHierarchy uniqueName="[BazaZaUpit].[IZVRŠENJE TEKUĆA]" caption="IZVRŠENJE TEKUĆA" attribute="1" defaultMemberUniqueName="[BazaZaUpit].[IZVRŠENJE TEKUĆA].[All]" allUniqueName="[BazaZaUpit].[IZVRŠENJE TEKUĆA].[All]" dimensionUniqueName="[BazaZaUpit]" displayFolder="" count="0" memberValueDatatype="5" unbalanced="0"/>
    <cacheHierarchy uniqueName="[BazaZaUpit].[INDEKS 1]" caption="INDEKS 1" attribute="1" defaultMemberUniqueName="[BazaZaUpit].[INDEKS 1].[All]" allUniqueName="[BazaZaUpit].[INDEKS 1].[All]" dimensionUniqueName="[BazaZaUpit]" displayFolder="" count="0" memberValueDatatype="5" unbalanced="0"/>
    <cacheHierarchy uniqueName="[BazaZaUpit].[INDEKS3]" caption="INDEKS3" attribute="1" defaultMemberUniqueName="[BazaZaUpit].[INDEKS3].[All]" allUniqueName="[BazaZaUpit].[INDEKS3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4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2" memberValueDatatype="130" unbalanced="0">
      <fieldsUsage count="2">
        <fieldUsage x="-1"/>
        <fieldUsage x="5"/>
      </fieldsUsage>
    </cacheHierarchy>
    <cacheHierarchy uniqueName="[BazaZaUpit].[GLAVNI PROGRAM]" caption="GLAVNI PROGRAM" attribute="1" defaultMemberUniqueName="[BazaZaUpit].[GLAVNI PROGRAM].[All]" allUniqueName="[BazaZaUpit].[GLAVNI PROGRAM].[All]" dimensionUniqueName="[BazaZaUpit]" displayFolder="" count="2" memberValueDatatype="130" unbalanced="0">
      <fieldsUsage count="2">
        <fieldUsage x="-1"/>
        <fieldUsage x="6"/>
      </fieldsUsage>
    </cacheHierarchy>
    <cacheHierarchy uniqueName="[BazaZaUpit].[PROGRAM]" caption="PROGRAM" attribute="1" defaultMemberUniqueName="[BazaZaUpit].[PROGRAM].[All]" allUniqueName="[BazaZaUpit].[PROGRAM].[All]" dimensionUniqueName="[BazaZaUpit]" displayFolder="" count="2" memberValueDatatype="130" unbalanced="0">
      <fieldsUsage count="2">
        <fieldUsage x="-1"/>
        <fieldUsage x="7"/>
      </fieldsUsage>
    </cacheHierarchy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2" memberValueDatatype="130" unbalanced="0">
      <fieldsUsage count="2">
        <fieldUsage x="-1"/>
        <fieldUsage x="8"/>
      </fieldsUsage>
    </cacheHierarchy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3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BazaZaUpit].[Konto Broj i Naziv 2 - Legenda]" caption="Konto Broj i Naziv 2 - Legenda" attribute="1" defaultMemberUniqueName="[BazaZaUpit].[Konto Broj i Naziv 2 - Legenda].[All]" allUniqueName="[BazaZaUpit].[Konto Broj i Naziv 2 - Legenda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TEKUĆA]" caption="Zbroj resursa IZVRŠENJE TEKUĆA" measure="1" displayFolder="" measureGroup="BazaZaUpit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 oneField="1">
      <fieldsUsage count="1">
        <fieldUsage x="2"/>
      </fieldsUsage>
    </cacheHierarchy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 oneField="1">
      <fieldsUsage count="1">
        <fieldUsage x="0"/>
      </fieldsUsage>
    </cacheHierarchy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 oneField="1">
      <fieldsUsage count="1">
        <fieldUsage x="1"/>
      </fieldsUsage>
    </cacheHierarchy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PRETHODNA f]" caption="IZVRŠENJE PRETHODNA f" measure="1" displayFolder="" measureGroup="BazaZaUpit" count="0"/>
    <cacheHierarchy uniqueName="[Measures].[IZVRŠENJE PRETHODNA 9211 Prij. sred. iz Preth. f]" caption="IZVRŠENJE PRETHODNA 9211 Prij. sred. iz Preth. f" measure="1" displayFolder="" measureGroup="BazaZaUpit" count="0"/>
    <cacheHierarchy uniqueName="[Measures].[IZVRŠENJE PRETHODNA 9212 Prij. sred. u Sljed. god. f]" caption="IZVRŠENJE PRETHODNA 9212 Prij. sred. u Sljed. god. f" measure="1" displayFolder="" measureGroup="BazaZaUpit" count="0"/>
    <cacheHierarchy uniqueName="[Measures].[IZVRŠENJE PRETHODNA FILTER f]" caption="IZVRŠENJE PRETHODNA FILTER f" measure="1" displayFolder="" measureGroup="BazaZaUpit" count="0"/>
    <cacheHierarchy uniqueName="[Measures].[IZVRŠENJE TEKUĆA f]" caption="IZVRŠENJE TEKUĆA f" measure="1" displayFolder="" measureGroup="BazaZaUpit" count="0"/>
    <cacheHierarchy uniqueName="[Measures].[IZVRŠENJE TEKUĆA 9211 Prij. sred. iz Preth. f]" caption="IZVRŠENJE TEKUĆA 9211 Prij. sred. iz Preth. f" measure="1" displayFolder="" measureGroup="BazaZaUpit" count="0"/>
    <cacheHierarchy uniqueName="[Measures].[IZVRŠENJE TEKUĆA 9212 Prij. sred. u Sljed. f]" caption="IZVRŠENJE TEKUĆA 9212 Prij. sred. u Sljed. f" measure="1" displayFolder="" measureGroup="BazaZaUpit" count="0"/>
    <cacheHierarchy uniqueName="[Measures].[IZVRŠENJE TEKUĆA FILTER f]" caption="IZVRŠENJE TEKUĆA FILTER f" measure="1" displayFolder="" measureGroup="BazaZaUpit" count="0"/>
    <cacheHierarchy uniqueName="[Measures].[IZVORNI PLAN ILI REBALANS ZA TEKUĆU f]" caption="IZVORNI PLAN ILI REBALANS ZA TEKUĆU f" measure="1" displayFolder="" measureGroup="BazaZaUpit" count="0"/>
    <cacheHierarchy uniqueName="[Measures].[IZVORNI PLAN ILI REBALANS ZA TEKUĆU 9211 Prij. sred. iz Preth. f]" caption="IZVORNI PLAN ILI REBALANS ZA TEKUĆU 9211 Prij. sred. iz Preth. f" measure="1" displayFolder="" measureGroup="BazaZaUpit" count="0"/>
    <cacheHierarchy uniqueName="[Measures].[IZVORNI PLAN ILI REBALANS ZA TEKUĆU 9212 Prij. sred. u Sljed. god. f]" caption="IZVORNI PLAN ILI REBALANS ZA TEKUĆU 9212 Prij. sred. u Sljed. god. f" measure="1" displayFolder="" measureGroup="BazaZaUpit" count="0"/>
    <cacheHierarchy uniqueName="[Measures].[IZVORNI PLAN ILI REBALANS ZA TEKUĆU FILTER f]" caption="IZVORNI PLAN ILI REBALANS ZA TEKUĆU FILTER f" measure="1" displayFolder="" measureGroup="BazaZaUpit" count="0"/>
    <cacheHierarchy uniqueName="[Measures].[TEKUĆI PLAN f]" caption="TEKUĆI PLAN f" measure="1" displayFolder="" measureGroup="BazaZaUpit" count="0"/>
    <cacheHierarchy uniqueName="[Measures].[TEKUĆI PLAN 9211 Prij. sred. iz Preth. f]" caption="TEKUĆI PLAN 9211 Prij. sred. iz Preth. f" measure="1" displayFolder="" measureGroup="BazaZaUpit" count="0"/>
    <cacheHierarchy uniqueName="[Measures].[TEKUĆI PLAN 9212 Prij. sred. u Sljed. god. f]" caption="TEKUĆI PLAN 9212 Prij. sred. u Sljed. god. f" measure="1" displayFolder="" measureGroup="BazaZaUpit" count="0"/>
    <cacheHierarchy uniqueName="[Measures].[TEKUĆI PLAN FILTER f]" caption="TEKUĆI PLAN FILTER f" measure="1" displayFolder="" measureGroup="BazaZaUpit" count="0"/>
    <cacheHierarchy uniqueName="[Measures].[Indeks (IZVRŠENJE TEKUĆA / IZVRŠENJE PRETHODNA) f]" caption="Indeks (IZVRŠENJE TEKUĆA / IZVRŠENJE PRETHODNA) f" measure="1" displayFolder="" measureGroup="BazaZaUpit" count="0"/>
    <cacheHierarchy uniqueName="[Measures].[Indeks (IZVRŠENJE TEKUĆA / IZVRŠENJE PRETHODNA) 9211 Prij. sred. iz Preth. f]" caption="Indeks (IZVRŠENJE TEKUĆA / IZVRŠENJE PRETHODNA) 9211 Prij. sred. iz Preth. f" measure="1" displayFolder="" measureGroup="BazaZaUpit" count="0"/>
    <cacheHierarchy uniqueName="[Measures].[Indeks (IZVRŠENJE TEKUĆA / IZVRŠENJE PRETHODNA) 9212 Prij. sred. u Sljed. god. f]" caption="Indeks (IZVRŠENJE TEKUĆA / IZVRŠENJE PRETHODNA) 9212 Prij. sred. u Sljed. god. f" measure="1" displayFolder="" measureGroup="BazaZaUpit" count="0"/>
    <cacheHierarchy uniqueName="[Measures].[Indeks (IZVRŠENJE TEKUĆA / TEKUĆI PLAN) f]" caption="Indeks (IZVRŠENJE TEKUĆA / TEKUĆI PLAN) f" measure="1" displayFolder="" measureGroup="BazaZaUpit" count="0"/>
    <cacheHierarchy uniqueName="[Measures].[Indeks (IZVRŠENJE TEKUĆA / TEKUĆI PLAN) 9211 Prij. sres. iz Preth. f]" caption="Indeks (IZVRŠENJE TEKUĆA / TEKUĆI PLAN) 9211 Prij. sres. iz Preth. f" measure="1" displayFolder="" measureGroup="BazaZaUpit" count="0"/>
    <cacheHierarchy uniqueName="[Measures].[Indeks (IZVRŠENJE TEKUĆA / TEKUĆI PLAN) 9212 Prij. sres. u Sljed. god. f]" caption="Indeks (IZVRŠENJE TEKUĆA / TEKUĆI PLAN) 9212 Prij. sres. u Sljed. god. f" measure="1" displayFolder="" measureGroup="BazaZaUpit" count="0"/>
    <cacheHierarchy uniqueName="[Measures].[Indeks (IZVRŠENJE TEKUĆA / TEKUĆI PLAN) FILTER f]" caption="Indeks (IZVRŠENJE TEKUĆA / TEKUĆI PLAN) FILTER f" measure="1" displayFolder="" measureGroup="BazaZaUpit" count="0"/>
    <cacheHierarchy uniqueName="[Measures].[Indeks (IZVRŠENJE TEKUĆA / IZVRŠENJE PRETHODNA) FILTER f]" caption="Indeks (IZVRŠENJE TEKUĆA / IZVRŠENJE PRETHODNA) FILTER f" measure="1" displayFolder="" measureGroup="BazaZaUpit" count="0"/>
    <cacheHierarchy uniqueName="[Measures].[% IZVRŠENJE TEKUĆA f Rashodi]" caption="% IZVRŠENJE TEKUĆA f Rashodi" measure="1" displayFolder="" measureGroup="BazaZaUpit" count="0"/>
    <cacheHierarchy uniqueName="[Measures].[% IZVRŠENJE TEKUĆA f Prihodi]" caption="% IZVRŠENJE TEKUĆA f Prihodi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saveData="0" refreshedBy="Kristina Ivancic" refreshedDate="45727.35797222222" createdVersion="6" refreshedVersion="6" minRefreshableVersion="3" recordCount="0" supportSubquery="1" supportAdvancedDrill="1">
  <cacheSource type="external" connectionId="4"/>
  <cacheFields count="3">
    <cacheField name="[BazaZaUpit].[Konto Broj i Naziv 2].[Konto Broj i Naziv 2]" caption="Konto Broj i Naziv 2" numFmtId="0" hierarchy="32" level="1">
      <sharedItems count="6">
        <s v="31 Rashodi za zaposlene"/>
        <s v="32 Materijalni rashodi"/>
        <s v="34 Financijski rashodi"/>
        <s v="37 Naknade građanima i kućanstvima na temelju osiguranja i druge naknade"/>
        <s v="42 Rashodi za nabavu proizvedene dugotrajne imovine"/>
        <s v="45 Rashodi za dodatna ulaganja na nefinancijskoj imovini"/>
      </sharedItems>
    </cacheField>
    <cacheField name="[Measures].[Zbroj resursa IZVRŠENJE TEKUĆA]" caption="Zbroj resursa IZVRŠENJE TEKUĆA" numFmtId="0" hierarchy="40" level="32767"/>
    <cacheField name="[BazaZaUpit].[Konto Broj i Naziv 2 - Legenda].[Konto Broj i Naziv 2 - Legenda]" caption="Konto Broj i Naziv 2 - Legenda" numFmtId="0" hierarchy="35" level="1">
      <sharedItems count="10">
        <s v="31 Rashodi za zaposlene"/>
        <s v="32 Materijalni rashodi"/>
        <s v="34 Financijski rashodi"/>
        <s v="37 Naknade građanima i kućanstvima na temelju osiguranja i druge naknade"/>
        <s v="42 Rashodi za nabavu proizvedene dugotrajne imovine"/>
        <s v="45 Rashodi za dodatna ulaganja na nefinancijskoj imovini"/>
        <s v="51 Izdaci za financijsku imovinu i otplate zajmova" u="1"/>
        <s v="71 Prihodi od prodaje nefinacijske imovine" u="1"/>
        <s v="81 Primici od financijske imovine i zaduživanja" u="1"/>
        <s v="92 PRIJENOS I DONOS" u="1"/>
      </sharedItems>
    </cacheField>
  </cacheFields>
  <cacheHierarchies count="11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IZVRŠENJE PRETHODNA]" caption="IZVRŠENJE PRETHODNA" attribute="1" defaultMemberUniqueName="[BazaZaUpit].[IZVRŠENJE PRETHODNA].[All]" allUniqueName="[BazaZaUpit].[IZVRŠENJE PRETHODNA].[All]" dimensionUniqueName="[BazaZaUpit]" displayFolder="" count="0" memberValueDatatype="5" unbalanced="0"/>
    <cacheHierarchy uniqueName="[BazaZaUpit].[IZVORNI PLAN ILI REBALANS ZA TEKUĆU]" caption="IZVORNI PLAN ILI REBALANS ZA TEKUĆU" attribute="1" defaultMemberUniqueName="[BazaZaUpit].[IZVORNI PLAN ILI REBALANS ZA TEKUĆU].[All]" allUniqueName="[BazaZaUpit].[IZVORNI PLAN ILI REBALANS ZA TEKUĆU].[All]" dimensionUniqueName="[BazaZaUpit]" displayFolder="" count="0" memberValueDatatype="5" unbalanced="0"/>
    <cacheHierarchy uniqueName="[BazaZaUpit].[TEKUĆI PLAN]" caption="TEKUĆI PLAN" attribute="1" defaultMemberUniqueName="[BazaZaUpit].[TEKUĆI PLAN].[All]" allUniqueName="[BazaZaUpit].[TEKUĆI PLAN].[All]" dimensionUniqueName="[BazaZaUpit]" displayFolder="" count="0" memberValueDatatype="5" unbalanced="0"/>
    <cacheHierarchy uniqueName="[BazaZaUpit].[IZVRŠENJE TEKUĆA]" caption="IZVRŠENJE TEKUĆA" attribute="1" defaultMemberUniqueName="[BazaZaUpit].[IZVRŠENJE TEKUĆA].[All]" allUniqueName="[BazaZaUpit].[IZVRŠENJE TEKUĆA].[All]" dimensionUniqueName="[BazaZaUpit]" displayFolder="" count="0" memberValueDatatype="5" unbalanced="0"/>
    <cacheHierarchy uniqueName="[BazaZaUpit].[INDEKS 1]" caption="INDEKS 1" attribute="1" defaultMemberUniqueName="[BazaZaUpit].[INDEKS 1].[All]" allUniqueName="[BazaZaUpit].[INDEKS 1].[All]" dimensionUniqueName="[BazaZaUpit]" displayFolder="" count="0" memberValueDatatype="5" unbalanced="0"/>
    <cacheHierarchy uniqueName="[BazaZaUpit].[INDEKS3]" caption="INDEKS3" attribute="1" defaultMemberUniqueName="[BazaZaUpit].[INDEKS3].[All]" allUniqueName="[BazaZaUpit].[INDEKS3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0" memberValueDatatype="130" unbalanced="0"/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0" memberValueDatatype="130" unbalanced="0"/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BazaZaUpit].[Konto Broj i Naziv 2 - Legenda]" caption="Konto Broj i Naziv 2 - Legenda" attribute="1" defaultMemberUniqueName="[BazaZaUpit].[Konto Broj i Naziv 2 - Legenda].[All]" allUniqueName="[BazaZaUpit].[Konto Broj i Naziv 2 - Legenda].[All]" dimensionUniqueName="[BazaZaUpit]" displayFolder="" count="2" memberValueDatatype="130" unbalanced="0">
      <fieldsUsage count="2">
        <fieldUsage x="-1"/>
        <fieldUsage x="2"/>
      </fieldsUsage>
    </cacheHierarchy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TEKUĆA]" caption="Zbroj resursa IZVRŠENJE TEKUĆA" measure="1" displayFolder="" measureGroup="BazaZaUpit" count="0" oneField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PRETHODNA f]" caption="IZVRŠENJE PRETHODNA f" measure="1" displayFolder="" measureGroup="BazaZaUpit" count="0"/>
    <cacheHierarchy uniqueName="[Measures].[IZVRŠENJE PRETHODNA 9211 Prij. sred. iz Preth. f]" caption="IZVRŠENJE PRETHODNA 9211 Prij. sred. iz Preth. f" measure="1" displayFolder="" measureGroup="BazaZaUpit" count="0"/>
    <cacheHierarchy uniqueName="[Measures].[IZVRŠENJE PRETHODNA 9212 Prij. sred. u Sljed. god. f]" caption="IZVRŠENJE PRETHODNA 9212 Prij. sred. u Sljed. god. f" measure="1" displayFolder="" measureGroup="BazaZaUpit" count="0"/>
    <cacheHierarchy uniqueName="[Measures].[IZVRŠENJE PRETHODNA FILTER f]" caption="IZVRŠENJE PRETHODNA FILTER f" measure="1" displayFolder="" measureGroup="BazaZaUpit" count="0"/>
    <cacheHierarchy uniqueName="[Measures].[IZVRŠENJE TEKUĆA f]" caption="IZVRŠENJE TEKUĆA f" measure="1" displayFolder="" measureGroup="BazaZaUpit" count="0"/>
    <cacheHierarchy uniqueName="[Measures].[IZVRŠENJE TEKUĆA 9211 Prij. sred. iz Preth. f]" caption="IZVRŠENJE TEKUĆA 9211 Prij. sred. iz Preth. f" measure="1" displayFolder="" measureGroup="BazaZaUpit" count="0"/>
    <cacheHierarchy uniqueName="[Measures].[IZVRŠENJE TEKUĆA 9212 Prij. sred. u Sljed. f]" caption="IZVRŠENJE TEKUĆA 9212 Prij. sred. u Sljed. f" measure="1" displayFolder="" measureGroup="BazaZaUpit" count="0"/>
    <cacheHierarchy uniqueName="[Measures].[IZVRŠENJE TEKUĆA FILTER f]" caption="IZVRŠENJE TEKUĆA FILTER f" measure="1" displayFolder="" measureGroup="BazaZaUpit" count="0"/>
    <cacheHierarchy uniqueName="[Measures].[IZVORNI PLAN ILI REBALANS ZA TEKUĆU f]" caption="IZVORNI PLAN ILI REBALANS ZA TEKUĆU f" measure="1" displayFolder="" measureGroup="BazaZaUpit" count="0"/>
    <cacheHierarchy uniqueName="[Measures].[IZVORNI PLAN ILI REBALANS ZA TEKUĆU 9211 Prij. sred. iz Preth. f]" caption="IZVORNI PLAN ILI REBALANS ZA TEKUĆU 9211 Prij. sred. iz Preth. f" measure="1" displayFolder="" measureGroup="BazaZaUpit" count="0"/>
    <cacheHierarchy uniqueName="[Measures].[IZVORNI PLAN ILI REBALANS ZA TEKUĆU 9212 Prij. sred. u Sljed. god. f]" caption="IZVORNI PLAN ILI REBALANS ZA TEKUĆU 9212 Prij. sred. u Sljed. god. f" measure="1" displayFolder="" measureGroup="BazaZaUpit" count="0"/>
    <cacheHierarchy uniqueName="[Measures].[IZVORNI PLAN ILI REBALANS ZA TEKUĆU FILTER f]" caption="IZVORNI PLAN ILI REBALANS ZA TEKUĆU FILTER f" measure="1" displayFolder="" measureGroup="BazaZaUpit" count="0"/>
    <cacheHierarchy uniqueName="[Measures].[TEKUĆI PLAN f]" caption="TEKUĆI PLAN f" measure="1" displayFolder="" measureGroup="BazaZaUpit" count="0"/>
    <cacheHierarchy uniqueName="[Measures].[TEKUĆI PLAN 9211 Prij. sred. iz Preth. f]" caption="TEKUĆI PLAN 9211 Prij. sred. iz Preth. f" measure="1" displayFolder="" measureGroup="BazaZaUpit" count="0"/>
    <cacheHierarchy uniqueName="[Measures].[TEKUĆI PLAN 9212 Prij. sred. u Sljed. god. f]" caption="TEKUĆI PLAN 9212 Prij. sred. u Sljed. god. f" measure="1" displayFolder="" measureGroup="BazaZaUpit" count="0"/>
    <cacheHierarchy uniqueName="[Measures].[TEKUĆI PLAN FILTER f]" caption="TEKUĆI PLAN FILTER f" measure="1" displayFolder="" measureGroup="BazaZaUpit" count="0"/>
    <cacheHierarchy uniqueName="[Measures].[Indeks (IZVRŠENJE TEKUĆA / IZVRŠENJE PRETHODNA) f]" caption="Indeks (IZVRŠENJE TEKUĆA / IZVRŠENJE PRETHODNA) f" measure="1" displayFolder="" measureGroup="BazaZaUpit" count="0"/>
    <cacheHierarchy uniqueName="[Measures].[Indeks (IZVRŠENJE TEKUĆA / IZVRŠENJE PRETHODNA) 9211 Prij. sred. iz Preth. f]" caption="Indeks (IZVRŠENJE TEKUĆA / IZVRŠENJE PRETHODNA) 9211 Prij. sred. iz Preth. f" measure="1" displayFolder="" measureGroup="BazaZaUpit" count="0"/>
    <cacheHierarchy uniqueName="[Measures].[Indeks (IZVRŠENJE TEKUĆA / IZVRŠENJE PRETHODNA) 9212 Prij. sred. u Sljed. god. f]" caption="Indeks (IZVRŠENJE TEKUĆA / IZVRŠENJE PRETHODNA) 9212 Prij. sred. u Sljed. god. f" measure="1" displayFolder="" measureGroup="BazaZaUpit" count="0"/>
    <cacheHierarchy uniqueName="[Measures].[Indeks (IZVRŠENJE TEKUĆA / TEKUĆI PLAN) f]" caption="Indeks (IZVRŠENJE TEKUĆA / TEKUĆI PLAN) f" measure="1" displayFolder="" measureGroup="BazaZaUpit" count="0"/>
    <cacheHierarchy uniqueName="[Measures].[Indeks (IZVRŠENJE TEKUĆA / TEKUĆI PLAN) 9211 Prij. sres. iz Preth. f]" caption="Indeks (IZVRŠENJE TEKUĆA / TEKUĆI PLAN) 9211 Prij. sres. iz Preth. f" measure="1" displayFolder="" measureGroup="BazaZaUpit" count="0"/>
    <cacheHierarchy uniqueName="[Measures].[Indeks (IZVRŠENJE TEKUĆA / TEKUĆI PLAN) 9212 Prij. sres. u Sljed. god. f]" caption="Indeks (IZVRŠENJE TEKUĆA / TEKUĆI PLAN) 9212 Prij. sres. u Sljed. god. f" measure="1" displayFolder="" measureGroup="BazaZaUpit" count="0"/>
    <cacheHierarchy uniqueName="[Measures].[Indeks (IZVRŠENJE TEKUĆA / TEKUĆI PLAN) FILTER f]" caption="Indeks (IZVRŠENJE TEKUĆA / TEKUĆI PLAN) FILTER f" measure="1" displayFolder="" measureGroup="BazaZaUpit" count="0"/>
    <cacheHierarchy uniqueName="[Measures].[Indeks (IZVRŠENJE TEKUĆA / IZVRŠENJE PRETHODNA) FILTER f]" caption="Indeks (IZVRŠENJE TEKUĆA / IZVRŠENJE PRETHODNA) FILTER f" measure="1" displayFolder="" measureGroup="BazaZaUpit" count="0"/>
    <cacheHierarchy uniqueName="[Measures].[% IZVRŠENJE TEKUĆA f Rashodi]" caption="% IZVRŠENJE TEKUĆA f Rashodi" measure="1" displayFolder="" measureGroup="BazaZaUpit" count="0"/>
    <cacheHierarchy uniqueName="[Measures].[% IZVRŠENJE TEKUĆA f Prihodi]" caption="% IZVRŠENJE TEKUĆA f Prihodi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saveData="0" refreshedBy="Kristina Ivancic" refreshedDate="45727.357974537037" createdVersion="6" refreshedVersion="6" minRefreshableVersion="3" recordCount="0" supportSubquery="1" supportAdvancedDrill="1">
  <cacheSource type="external" connectionId="4"/>
  <cacheFields count="3">
    <cacheField name="[BazaZaUpit].[Konto Broj i Naziv 2].[Konto Broj i Naziv 2]" caption="Konto Broj i Naziv 2" numFmtId="0" hierarchy="32" level="1">
      <sharedItems count="6">
        <s v="31 Rashodi za zaposlene"/>
        <s v="32 Materijalni rashodi"/>
        <s v="34 Financijski rashodi"/>
        <s v="37 Naknade građanima i kućanstvima na temelju osiguranja i druge naknade"/>
        <s v="42 Rashodi za nabavu proizvedene dugotrajne imovine"/>
        <s v="45 Rashodi za dodatna ulaganja na nefinancijskoj imovini"/>
      </sharedItems>
    </cacheField>
    <cacheField name="[Measures].[IZVRŠENJE TEKUĆA FILTER f]" caption="IZVRŠENJE TEKUĆA FILTER f" numFmtId="0" hierarchy="92" level="32767"/>
    <cacheField name="[Measures].[% IZVRŠENJE TEKUĆA f Rashodi]" caption="% IZVRŠENJE TEKUĆA f Rashodi" numFmtId="0" hierarchy="109" level="32767"/>
  </cacheFields>
  <cacheHierarchies count="11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IZVRŠENJE PRETHODNA]" caption="IZVRŠENJE PRETHODNA" attribute="1" defaultMemberUniqueName="[BazaZaUpit].[IZVRŠENJE PRETHODNA].[All]" allUniqueName="[BazaZaUpit].[IZVRŠENJE PRETHODNA].[All]" dimensionUniqueName="[BazaZaUpit]" displayFolder="" count="0" memberValueDatatype="5" unbalanced="0"/>
    <cacheHierarchy uniqueName="[BazaZaUpit].[IZVORNI PLAN ILI REBALANS ZA TEKUĆU]" caption="IZVORNI PLAN ILI REBALANS ZA TEKUĆU" attribute="1" defaultMemberUniqueName="[BazaZaUpit].[IZVORNI PLAN ILI REBALANS ZA TEKUĆU].[All]" allUniqueName="[BazaZaUpit].[IZVORNI PLAN ILI REBALANS ZA TEKUĆU].[All]" dimensionUniqueName="[BazaZaUpit]" displayFolder="" count="0" memberValueDatatype="5" unbalanced="0"/>
    <cacheHierarchy uniqueName="[BazaZaUpit].[TEKUĆI PLAN]" caption="TEKUĆI PLAN" attribute="1" defaultMemberUniqueName="[BazaZaUpit].[TEKUĆI PLAN].[All]" allUniqueName="[BazaZaUpit].[TEKUĆI PLAN].[All]" dimensionUniqueName="[BazaZaUpit]" displayFolder="" count="0" memberValueDatatype="5" unbalanced="0"/>
    <cacheHierarchy uniqueName="[BazaZaUpit].[IZVRŠENJE TEKUĆA]" caption="IZVRŠENJE TEKUĆA" attribute="1" defaultMemberUniqueName="[BazaZaUpit].[IZVRŠENJE TEKUĆA].[All]" allUniqueName="[BazaZaUpit].[IZVRŠENJE TEKUĆA].[All]" dimensionUniqueName="[BazaZaUpit]" displayFolder="" count="0" memberValueDatatype="5" unbalanced="0"/>
    <cacheHierarchy uniqueName="[BazaZaUpit].[INDEKS 1]" caption="INDEKS 1" attribute="1" defaultMemberUniqueName="[BazaZaUpit].[INDEKS 1].[All]" allUniqueName="[BazaZaUpit].[INDEKS 1].[All]" dimensionUniqueName="[BazaZaUpit]" displayFolder="" count="0" memberValueDatatype="5" unbalanced="0"/>
    <cacheHierarchy uniqueName="[BazaZaUpit].[INDEKS3]" caption="INDEKS3" attribute="1" defaultMemberUniqueName="[BazaZaUpit].[INDEKS3].[All]" allUniqueName="[BazaZaUpit].[INDEKS3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0" memberValueDatatype="130" unbalanced="0"/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0" memberValueDatatype="130" unbalanced="0"/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BazaZaUpit].[Konto Broj i Naziv 2 - Legenda]" caption="Konto Broj i Naziv 2 - Legenda" attribute="1" defaultMemberUniqueName="[BazaZaUpit].[Konto Broj i Naziv 2 - Legenda].[All]" allUniqueName="[BazaZaUpit].[Konto Broj i Naziv 2 - Legenda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TEKUĆA]" caption="Zbroj resursa IZVRŠENJE TEKUĆA" measure="1" displayFolder="" measureGroup="BazaZaUpit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PRETHODNA f]" caption="IZVRŠENJE PRETHODNA f" measure="1" displayFolder="" measureGroup="BazaZaUpit" count="0"/>
    <cacheHierarchy uniqueName="[Measures].[IZVRŠENJE PRETHODNA 9211 Prij. sred. iz Preth. f]" caption="IZVRŠENJE PRETHODNA 9211 Prij. sred. iz Preth. f" measure="1" displayFolder="" measureGroup="BazaZaUpit" count="0"/>
    <cacheHierarchy uniqueName="[Measures].[IZVRŠENJE PRETHODNA 9212 Prij. sred. u Sljed. god. f]" caption="IZVRŠENJE PRETHODNA 9212 Prij. sred. u Sljed. god. f" measure="1" displayFolder="" measureGroup="BazaZaUpit" count="0"/>
    <cacheHierarchy uniqueName="[Measures].[IZVRŠENJE PRETHODNA FILTER f]" caption="IZVRŠENJE PRETHODNA FILTER f" measure="1" displayFolder="" measureGroup="BazaZaUpit" count="0"/>
    <cacheHierarchy uniqueName="[Measures].[IZVRŠENJE TEKUĆA f]" caption="IZVRŠENJE TEKUĆA f" measure="1" displayFolder="" measureGroup="BazaZaUpit" count="0"/>
    <cacheHierarchy uniqueName="[Measures].[IZVRŠENJE TEKUĆA 9211 Prij. sred. iz Preth. f]" caption="IZVRŠENJE TEKUĆA 9211 Prij. sred. iz Preth. f" measure="1" displayFolder="" measureGroup="BazaZaUpit" count="0"/>
    <cacheHierarchy uniqueName="[Measures].[IZVRŠENJE TEKUĆA 9212 Prij. sred. u Sljed. f]" caption="IZVRŠENJE TEKUĆA 9212 Prij. sred. u Sljed. f" measure="1" displayFolder="" measureGroup="BazaZaUpit" count="0"/>
    <cacheHierarchy uniqueName="[Measures].[IZVRŠENJE TEKUĆA FILTER f]" caption="IZVRŠENJE TEKUĆA FILTER f" measure="1" displayFolder="" measureGroup="BazaZaUpit" count="0" oneField="1">
      <fieldsUsage count="1">
        <fieldUsage x="1"/>
      </fieldsUsage>
    </cacheHierarchy>
    <cacheHierarchy uniqueName="[Measures].[IZVORNI PLAN ILI REBALANS ZA TEKUĆU f]" caption="IZVORNI PLAN ILI REBALANS ZA TEKUĆU f" measure="1" displayFolder="" measureGroup="BazaZaUpit" count="0"/>
    <cacheHierarchy uniqueName="[Measures].[IZVORNI PLAN ILI REBALANS ZA TEKUĆU 9211 Prij. sred. iz Preth. f]" caption="IZVORNI PLAN ILI REBALANS ZA TEKUĆU 9211 Prij. sred. iz Preth. f" measure="1" displayFolder="" measureGroup="BazaZaUpit" count="0"/>
    <cacheHierarchy uniqueName="[Measures].[IZVORNI PLAN ILI REBALANS ZA TEKUĆU 9212 Prij. sred. u Sljed. god. f]" caption="IZVORNI PLAN ILI REBALANS ZA TEKUĆU 9212 Prij. sred. u Sljed. god. f" measure="1" displayFolder="" measureGroup="BazaZaUpit" count="0"/>
    <cacheHierarchy uniqueName="[Measures].[IZVORNI PLAN ILI REBALANS ZA TEKUĆU FILTER f]" caption="IZVORNI PLAN ILI REBALANS ZA TEKUĆU FILTER f" measure="1" displayFolder="" measureGroup="BazaZaUpit" count="0"/>
    <cacheHierarchy uniqueName="[Measures].[TEKUĆI PLAN f]" caption="TEKUĆI PLAN f" measure="1" displayFolder="" measureGroup="BazaZaUpit" count="0"/>
    <cacheHierarchy uniqueName="[Measures].[TEKUĆI PLAN 9211 Prij. sred. iz Preth. f]" caption="TEKUĆI PLAN 9211 Prij. sred. iz Preth. f" measure="1" displayFolder="" measureGroup="BazaZaUpit" count="0"/>
    <cacheHierarchy uniqueName="[Measures].[TEKUĆI PLAN 9212 Prij. sred. u Sljed. god. f]" caption="TEKUĆI PLAN 9212 Prij. sred. u Sljed. god. f" measure="1" displayFolder="" measureGroup="BazaZaUpit" count="0"/>
    <cacheHierarchy uniqueName="[Measures].[TEKUĆI PLAN FILTER f]" caption="TEKUĆI PLAN FILTER f" measure="1" displayFolder="" measureGroup="BazaZaUpit" count="0"/>
    <cacheHierarchy uniqueName="[Measures].[Indeks (IZVRŠENJE TEKUĆA / IZVRŠENJE PRETHODNA) f]" caption="Indeks (IZVRŠENJE TEKUĆA / IZVRŠENJE PRETHODNA) f" measure="1" displayFolder="" measureGroup="BazaZaUpit" count="0"/>
    <cacheHierarchy uniqueName="[Measures].[Indeks (IZVRŠENJE TEKUĆA / IZVRŠENJE PRETHODNA) 9211 Prij. sred. iz Preth. f]" caption="Indeks (IZVRŠENJE TEKUĆA / IZVRŠENJE PRETHODNA) 9211 Prij. sred. iz Preth. f" measure="1" displayFolder="" measureGroup="BazaZaUpit" count="0"/>
    <cacheHierarchy uniqueName="[Measures].[Indeks (IZVRŠENJE TEKUĆA / IZVRŠENJE PRETHODNA) 9212 Prij. sred. u Sljed. god. f]" caption="Indeks (IZVRŠENJE TEKUĆA / IZVRŠENJE PRETHODNA) 9212 Prij. sred. u Sljed. god. f" measure="1" displayFolder="" measureGroup="BazaZaUpit" count="0"/>
    <cacheHierarchy uniqueName="[Measures].[Indeks (IZVRŠENJE TEKUĆA / TEKUĆI PLAN) f]" caption="Indeks (IZVRŠENJE TEKUĆA / TEKUĆI PLAN) f" measure="1" displayFolder="" measureGroup="BazaZaUpit" count="0"/>
    <cacheHierarchy uniqueName="[Measures].[Indeks (IZVRŠENJE TEKUĆA / TEKUĆI PLAN) 9211 Prij. sres. iz Preth. f]" caption="Indeks (IZVRŠENJE TEKUĆA / TEKUĆI PLAN) 9211 Prij. sres. iz Preth. f" measure="1" displayFolder="" measureGroup="BazaZaUpit" count="0"/>
    <cacheHierarchy uniqueName="[Measures].[Indeks (IZVRŠENJE TEKUĆA / TEKUĆI PLAN) 9212 Prij. sres. u Sljed. god. f]" caption="Indeks (IZVRŠENJE TEKUĆA / TEKUĆI PLAN) 9212 Prij. sres. u Sljed. god. f" measure="1" displayFolder="" measureGroup="BazaZaUpit" count="0"/>
    <cacheHierarchy uniqueName="[Measures].[Indeks (IZVRŠENJE TEKUĆA / TEKUĆI PLAN) FILTER f]" caption="Indeks (IZVRŠENJE TEKUĆA / TEKUĆI PLAN) FILTER f" measure="1" displayFolder="" measureGroup="BazaZaUpit" count="0"/>
    <cacheHierarchy uniqueName="[Measures].[Indeks (IZVRŠENJE TEKUĆA / IZVRŠENJE PRETHODNA) FILTER f]" caption="Indeks (IZVRŠENJE TEKUĆA / IZVRŠENJE PRETHODNA) FILTER f" measure="1" displayFolder="" measureGroup="BazaZaUpit" count="0"/>
    <cacheHierarchy uniqueName="[Measures].[% IZVRŠENJE TEKUĆA f Rashodi]" caption="% IZVRŠENJE TEKUĆA f Rashodi" measure="1" displayFolder="" measureGroup="BazaZaUpit" count="0" oneField="1">
      <fieldsUsage count="1">
        <fieldUsage x="2"/>
      </fieldsUsage>
    </cacheHierarchy>
    <cacheHierarchy uniqueName="[Measures].[% IZVRŠENJE TEKUĆA f Prihodi]" caption="% IZVRŠENJE TEKUĆA f Prihodi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saveData="0" refreshedBy="Kristina Ivancic" refreshedDate="45727.357981365742" createdVersion="8" refreshedVersion="6" minRefreshableVersion="3" recordCount="0" supportSubquery="1" supportAdvancedDrill="1">
  <cacheSource type="external" connectionId="4"/>
  <cacheFields count="10">
    <cacheField name="[BazaZaUpit].[PRIHODI BROJ I NAZIV 1].[PRIHODI BROJ I NAZIV 1]" caption="PRIHODI BROJ I NAZIV 1" numFmtId="0" hierarchy="1" level="1">
      <sharedItems containsSemiMixedTypes="0" containsNonDate="0" containsString="0"/>
    </cacheField>
    <cacheField name="[BazaZaUpit].[IZVOR SIFRA I NAZIV 2].[IZVOR SIFRA I NAZIV 2]" caption="IZVOR SIFRA I NAZIV 2" numFmtId="0" hierarchy="30" level="1">
      <sharedItems count="5">
        <s v="IZVOR 11 OPĆI PRIHODI I PRIMICI"/>
        <s v="IZVOR 31 VLASTITI PRIHODI"/>
        <s v="IZVOR 5761 FOND SOLIDARNOSTI EU - potres ožujak 2020."/>
        <s v="IZVOR 815 Namjenski primici - NPOO"/>
        <s v="IZVOR TUĐI PRIMICI I IZDACI"/>
      </sharedItems>
    </cacheField>
    <cacheField name="[BazaZaUpit].[IZVOR SIFRA I NAZIV 1].[IZVOR SIFRA I NAZIV 1]" caption="IZVOR SIFRA I NAZIV 1" numFmtId="0" level="1">
      <sharedItems count="5">
        <s v="1 Opći prihodi i primici"/>
        <s v="3 Vlastiti prihodi"/>
        <s v="5 Pomoći"/>
        <s v="8 NAMJENSKI PRIMICI"/>
        <s v="Primici i izdaci"/>
      </sharedItems>
    </cacheField>
    <cacheField name="[BazaZaUpit].[RAZDJEL].[RAZDJEL]" caption="RAZDJEL" numFmtId="0" hierarchy="25" level="1">
      <sharedItems count="1">
        <s v="RAZDJEL 185 DRŽAVNI URED ZA REVIZIJU"/>
      </sharedItems>
    </cacheField>
    <cacheField name="[Measures].[IZVRŠENJE PRETHODNA FILTER f]" caption="IZVRŠENJE PRETHODNA FILTER f" numFmtId="0" hierarchy="88" level="32767"/>
    <cacheField name="[Measures].[IZVORNI PLAN ILI REBALANS ZA TEKUĆU FILTER f]" caption="IZVORNI PLAN ILI REBALANS ZA TEKUĆU FILTER f" numFmtId="0" hierarchy="96" level="32767"/>
    <cacheField name="[Measures].[TEKUĆI PLAN FILTER f]" caption="TEKUĆI PLAN FILTER f" numFmtId="0" hierarchy="100" level="32767"/>
    <cacheField name="[Measures].[IZVRŠENJE TEKUĆA FILTER f]" caption="IZVRŠENJE TEKUĆA FILTER f" numFmtId="0" hierarchy="92" level="32767"/>
    <cacheField name="[Measures].[Indeks (IZVRŠENJE TEKUĆA / IZVRŠENJE PRETHODNA) FILTER f]" caption="Indeks (IZVRŠENJE TEKUĆA / IZVRŠENJE PRETHODNA) FILTER f" numFmtId="0" hierarchy="108" level="32767"/>
    <cacheField name="[Measures].[Indeks (IZVRŠENJE TEKUĆA / TEKUĆI PLAN) FILTER f]" caption="Indeks (IZVRŠENJE TEKUĆA / TEKUĆI PLAN) FILTER f" numFmtId="0" hierarchy="107" level="32767"/>
  </cacheFields>
  <cacheHierarchies count="11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2" memberValueDatatype="130" unbalanced="0">
      <fieldsUsage count="2">
        <fieldUsage x="-1"/>
        <fieldUsage x="2"/>
      </fieldsUsage>
    </cacheHierarchy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IZVRŠENJE PRETHODNA]" caption="IZVRŠENJE PRETHODNA" attribute="1" defaultMemberUniqueName="[BazaZaUpit].[IZVRŠENJE PRETHODNA].[All]" allUniqueName="[BazaZaUpit].[IZVRŠENJE PRETHODNA].[All]" dimensionUniqueName="[BazaZaUpit]" displayFolder="" count="0" memberValueDatatype="5" unbalanced="0"/>
    <cacheHierarchy uniqueName="[BazaZaUpit].[IZVORNI PLAN ILI REBALANS ZA TEKUĆU]" caption="IZVORNI PLAN ILI REBALANS ZA TEKUĆU" attribute="1" defaultMemberUniqueName="[BazaZaUpit].[IZVORNI PLAN ILI REBALANS ZA TEKUĆU].[All]" allUniqueName="[BazaZaUpit].[IZVORNI PLAN ILI REBALANS ZA TEKUĆU].[All]" dimensionUniqueName="[BazaZaUpit]" displayFolder="" count="0" memberValueDatatype="5" unbalanced="0"/>
    <cacheHierarchy uniqueName="[BazaZaUpit].[TEKUĆI PLAN]" caption="TEKUĆI PLAN" attribute="1" defaultMemberUniqueName="[BazaZaUpit].[TEKUĆI PLAN].[All]" allUniqueName="[BazaZaUpit].[TEKUĆI PLAN].[All]" dimensionUniqueName="[BazaZaUpit]" displayFolder="" count="0" memberValueDatatype="5" unbalanced="0"/>
    <cacheHierarchy uniqueName="[BazaZaUpit].[IZVRŠENJE TEKUĆA]" caption="IZVRŠENJE TEKUĆA" attribute="1" defaultMemberUniqueName="[BazaZaUpit].[IZVRŠENJE TEKUĆA].[All]" allUniqueName="[BazaZaUpit].[IZVRŠENJE TEKUĆA].[All]" dimensionUniqueName="[BazaZaUpit]" displayFolder="" count="0" memberValueDatatype="5" unbalanced="0"/>
    <cacheHierarchy uniqueName="[BazaZaUpit].[INDEKS 1]" caption="INDEKS 1" attribute="1" defaultMemberUniqueName="[BazaZaUpit].[INDEKS 1].[All]" allUniqueName="[BazaZaUpit].[INDEKS 1].[All]" dimensionUniqueName="[BazaZaUpit]" displayFolder="" count="0" memberValueDatatype="5" unbalanced="0"/>
    <cacheHierarchy uniqueName="[BazaZaUpit].[INDEKS3]" caption="INDEKS3" attribute="1" defaultMemberUniqueName="[BazaZaUpit].[INDEKS3].[All]" allUniqueName="[BazaZaUpit].[INDEKS3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3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0" memberValueDatatype="130" unbalanced="0"/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BazaZaUpit].[Konto Broj i Naziv 2 - Legenda]" caption="Konto Broj i Naziv 2 - Legenda" attribute="1" defaultMemberUniqueName="[BazaZaUpit].[Konto Broj i Naziv 2 - Legenda].[All]" allUniqueName="[BazaZaUpit].[Konto Broj i Naziv 2 - Legenda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TEKUĆA]" caption="Zbroj resursa IZVRŠENJE TEKUĆA" measure="1" displayFolder="" measureGroup="BazaZaUpit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PRETHODNA f]" caption="IZVRŠENJE PRETHODNA f" measure="1" displayFolder="" measureGroup="BazaZaUpit" count="0"/>
    <cacheHierarchy uniqueName="[Measures].[IZVRŠENJE PRETHODNA 9211 Prij. sred. iz Preth. f]" caption="IZVRŠENJE PRETHODNA 9211 Prij. sred. iz Preth. f" measure="1" displayFolder="" measureGroup="BazaZaUpit" count="0"/>
    <cacheHierarchy uniqueName="[Measures].[IZVRŠENJE PRETHODNA 9212 Prij. sred. u Sljed. god. f]" caption="IZVRŠENJE PRETHODNA 9212 Prij. sred. u Sljed. god. f" measure="1" displayFolder="" measureGroup="BazaZaUpit" count="0"/>
    <cacheHierarchy uniqueName="[Measures].[IZVRŠENJE PRETHODNA FILTER f]" caption="IZVRŠENJE PRETHODNA FILTER f" measure="1" displayFolder="" measureGroup="BazaZaUpit" count="0" oneField="1">
      <fieldsUsage count="1">
        <fieldUsage x="4"/>
      </fieldsUsage>
    </cacheHierarchy>
    <cacheHierarchy uniqueName="[Measures].[IZVRŠENJE TEKUĆA f]" caption="IZVRŠENJE TEKUĆA f" measure="1" displayFolder="" measureGroup="BazaZaUpit" count="0"/>
    <cacheHierarchy uniqueName="[Measures].[IZVRŠENJE TEKUĆA 9211 Prij. sred. iz Preth. f]" caption="IZVRŠENJE TEKUĆA 9211 Prij. sred. iz Preth. f" measure="1" displayFolder="" measureGroup="BazaZaUpit" count="0"/>
    <cacheHierarchy uniqueName="[Measures].[IZVRŠENJE TEKUĆA 9212 Prij. sred. u Sljed. f]" caption="IZVRŠENJE TEKUĆA 9212 Prij. sred. u Sljed. f" measure="1" displayFolder="" measureGroup="BazaZaUpit" count="0"/>
    <cacheHierarchy uniqueName="[Measures].[IZVRŠENJE TEKUĆA FILTER f]" caption="IZVRŠENJE TEKUĆA FILTER f" measure="1" displayFolder="" measureGroup="BazaZaUpit" count="0" oneField="1">
      <fieldsUsage count="1">
        <fieldUsage x="7"/>
      </fieldsUsage>
    </cacheHierarchy>
    <cacheHierarchy uniqueName="[Measures].[IZVORNI PLAN ILI REBALANS ZA TEKUĆU f]" caption="IZVORNI PLAN ILI REBALANS ZA TEKUĆU f" measure="1" displayFolder="" measureGroup="BazaZaUpit" count="0"/>
    <cacheHierarchy uniqueName="[Measures].[IZVORNI PLAN ILI REBALANS ZA TEKUĆU 9211 Prij. sred. iz Preth. f]" caption="IZVORNI PLAN ILI REBALANS ZA TEKUĆU 9211 Prij. sred. iz Preth. f" measure="1" displayFolder="" measureGroup="BazaZaUpit" count="0"/>
    <cacheHierarchy uniqueName="[Measures].[IZVORNI PLAN ILI REBALANS ZA TEKUĆU 9212 Prij. sred. u Sljed. god. f]" caption="IZVORNI PLAN ILI REBALANS ZA TEKUĆU 9212 Prij. sred. u Sljed. god. f" measure="1" displayFolder="" measureGroup="BazaZaUpit" count="0"/>
    <cacheHierarchy uniqueName="[Measures].[IZVORNI PLAN ILI REBALANS ZA TEKUĆU FILTER f]" caption="IZVORNI PLAN ILI REBALANS ZA TEKUĆU FILTER f" measure="1" displayFolder="" measureGroup="BazaZaUpit" count="0" oneField="1">
      <fieldsUsage count="1">
        <fieldUsage x="5"/>
      </fieldsUsage>
    </cacheHierarchy>
    <cacheHierarchy uniqueName="[Measures].[TEKUĆI PLAN f]" caption="TEKUĆI PLAN f" measure="1" displayFolder="" measureGroup="BazaZaUpit" count="0"/>
    <cacheHierarchy uniqueName="[Measures].[TEKUĆI PLAN 9211 Prij. sred. iz Preth. f]" caption="TEKUĆI PLAN 9211 Prij. sred. iz Preth. f" measure="1" displayFolder="" measureGroup="BazaZaUpit" count="0"/>
    <cacheHierarchy uniqueName="[Measures].[TEKUĆI PLAN 9212 Prij. sred. u Sljed. god. f]" caption="TEKUĆI PLAN 9212 Prij. sred. u Sljed. god. f" measure="1" displayFolder="" measureGroup="BazaZaUpit" count="0"/>
    <cacheHierarchy uniqueName="[Measures].[TEKUĆI PLAN FILTER f]" caption="TEKUĆI PLAN FILTER f" measure="1" displayFolder="" measureGroup="BazaZaUpit" count="0" oneField="1">
      <fieldsUsage count="1">
        <fieldUsage x="6"/>
      </fieldsUsage>
    </cacheHierarchy>
    <cacheHierarchy uniqueName="[Measures].[Indeks (IZVRŠENJE TEKUĆA / IZVRŠENJE PRETHODNA) f]" caption="Indeks (IZVRŠENJE TEKUĆA / IZVRŠENJE PRETHODNA) f" measure="1" displayFolder="" measureGroup="BazaZaUpit" count="0"/>
    <cacheHierarchy uniqueName="[Measures].[Indeks (IZVRŠENJE TEKUĆA / IZVRŠENJE PRETHODNA) 9211 Prij. sred. iz Preth. f]" caption="Indeks (IZVRŠENJE TEKUĆA / IZVRŠENJE PRETHODNA) 9211 Prij. sred. iz Preth. f" measure="1" displayFolder="" measureGroup="BazaZaUpit" count="0"/>
    <cacheHierarchy uniqueName="[Measures].[Indeks (IZVRŠENJE TEKUĆA / IZVRŠENJE PRETHODNA) 9212 Prij. sred. u Sljed. god. f]" caption="Indeks (IZVRŠENJE TEKUĆA / IZVRŠENJE PRETHODNA) 9212 Prij. sred. u Sljed. god. f" measure="1" displayFolder="" measureGroup="BazaZaUpit" count="0"/>
    <cacheHierarchy uniqueName="[Measures].[Indeks (IZVRŠENJE TEKUĆA / TEKUĆI PLAN) f]" caption="Indeks (IZVRŠENJE TEKUĆA / TEKUĆI PLAN) f" measure="1" displayFolder="" measureGroup="BazaZaUpit" count="0"/>
    <cacheHierarchy uniqueName="[Measures].[Indeks (IZVRŠENJE TEKUĆA / TEKUĆI PLAN) 9211 Prij. sres. iz Preth. f]" caption="Indeks (IZVRŠENJE TEKUĆA / TEKUĆI PLAN) 9211 Prij. sres. iz Preth. f" measure="1" displayFolder="" measureGroup="BazaZaUpit" count="0"/>
    <cacheHierarchy uniqueName="[Measures].[Indeks (IZVRŠENJE TEKUĆA / TEKUĆI PLAN) 9212 Prij. sres. u Sljed. god. f]" caption="Indeks (IZVRŠENJE TEKUĆA / TEKUĆI PLAN) 9212 Prij. sres. u Sljed. god. f" measure="1" displayFolder="" measureGroup="BazaZaUpit" count="0"/>
    <cacheHierarchy uniqueName="[Measures].[Indeks (IZVRŠENJE TEKUĆA / TEKUĆI PLAN) FILTER f]" caption="Indeks (IZVRŠENJE TEKUĆA / TEKUĆI PLAN) FILTER f" measure="1" displayFolder="" measureGroup="BazaZaUpit" count="0" oneField="1">
      <fieldsUsage count="1">
        <fieldUsage x="9"/>
      </fieldsUsage>
    </cacheHierarchy>
    <cacheHierarchy uniqueName="[Measures].[Indeks (IZVRŠENJE TEKUĆA / IZVRŠENJE PRETHODNA) FILTER f]" caption="Indeks (IZVRŠENJE TEKUĆA / IZVRŠENJE PRETHODNA) FILTER f" measure="1" displayFolder="" measureGroup="BazaZaUpit" count="0" oneField="1">
      <fieldsUsage count="1">
        <fieldUsage x="8"/>
      </fieldsUsage>
    </cacheHierarchy>
    <cacheHierarchy uniqueName="[Measures].[% IZVRŠENJE TEKUĆA f Rashodi]" caption="% IZVRŠENJE TEKUĆA f Rashodi" measure="1" displayFolder="" measureGroup="BazaZaUpit" count="0"/>
    <cacheHierarchy uniqueName="[Measures].[% IZVRŠENJE TEKUĆA f Prihodi]" caption="% IZVRŠENJE TEKUĆA f Prihodi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saveData="0" refreshedBy="Kristina Ivancic" refreshedDate="45727.35798969907" createdVersion="8" refreshedVersion="6" minRefreshableVersion="3" recordCount="0" supportSubquery="1" supportAdvancedDrill="1">
  <cacheSource type="external" connectionId="4"/>
  <cacheFields count="11">
    <cacheField name="[BazaZaUpit].[Konto Broj i Naziv 1].[Konto Broj i Naziv 1]" caption="Konto Broj i Naziv 1" numFmtId="0" hierarchy="31" level="1">
      <sharedItems count="2">
        <s v="3 Rashodi poslovanja"/>
        <s v="4 Rashodi za nabavu nefinancijske imovine"/>
      </sharedItems>
    </cacheField>
    <cacheField name="[BazaZaUpit].[Konto Broj i Naziv 2].[Konto Broj i Naziv 2]" caption="Konto Broj i Naziv 2" numFmtId="0" hierarchy="32" level="1">
      <sharedItems count="7">
        <s v="31 Rashodi za zaposlene"/>
        <s v="32 Materijalni rashodi"/>
        <s v="34 Financijski rashodi"/>
        <s v="37 Naknade građanima i kućanstvima na temelju osiguranja i druge naknade"/>
        <s v="41 Rashodi za nabavu neproizvedene dugotrajne imovine"/>
        <s v="42 Rashodi za nabavu proizvedene dugotrajne imovine"/>
        <s v="45 Rashodi za dodatna ulaganja na nefinancijskoj imovini"/>
      </sharedItems>
    </cacheField>
    <cacheField name="[BazaZaUpit].[Konto Broj i Naziv 3].[Konto Broj i Naziv 3]" caption="Konto Broj i Naziv 3" numFmtId="0" hierarchy="33" level="1">
      <sharedItems count="16">
        <s v="311 Plaće"/>
        <s v="312 Ostali rashodi za zaposlene"/>
        <s v="313 Doprinosi za plaće"/>
        <s v="321 Naknade troškova zaposlenima"/>
        <s v="322 Rashodi za materijal i energiju"/>
        <s v="323 Rashodi za usluge"/>
        <s v="329 Ostali nespomenuti rashodi poslovanja"/>
        <s v="342 Kamate za primljene kredite i zajmove"/>
        <s v="343 Ostali financijski rashodi"/>
        <s v="372 Ostale naknade građanima i kućanstvima iz proračuna"/>
        <s v="412 Nematerijalna imovina"/>
        <s v="422 Postrojenja i oprema"/>
        <s v="423 Prijevozna sredstva"/>
        <s v="451 Dodatna ulaganja na građevinskim objektima"/>
        <s v="324 Naknade troškova osobama izvan radnog odnosa" u="1"/>
        <s v="452 Dodatna ulaganja na postrojenjima i opremi" u="1"/>
      </sharedItems>
    </cacheField>
    <cacheField name="[BazaZaUpit].[Konto Broj i Naziv 4].[Konto Broj i Naziv 4]" caption="Konto Broj i Naziv 4" numFmtId="0" hierarchy="34" level="1">
      <sharedItems count="41">
        <s v="3111 Plaće za redovni rad"/>
        <s v="3113 Plaće za prekovremeni rad"/>
        <s v="3121 Ostali rashodi za zaposlene"/>
        <s v="3132 Doprinosi za obvezno zdravstveno osiguranje"/>
        <s v="3211 Službena putovanja"/>
        <s v="3212 Naknade za prijevoz za rad na terenu i odvojeni život"/>
        <s v="3213 Stručno usavršavanje zaposlenika"/>
        <s v="3221 Uredski materijal i ostali materijalni rashodi"/>
        <s v="3222 Materijal i sirovine"/>
        <s v="3223 Energija"/>
        <s v="3224 Materijal i dijelovi za tekuće i investicijsko održavanje"/>
        <s v="3225 Sitni inventar i autogume"/>
        <s v="3227 Službena radna i zaštitna odjeća i obuća"/>
        <s v="3231 Usluge telefona, pošte i prijevoza"/>
        <s v="3232 Usluge tekućeg i investicijskog održavanja"/>
        <s v="3233 Usluge promidžbe i informiranja"/>
        <s v="3234 Komunalne usluge"/>
        <s v="3235 Zakupnine i najamnine"/>
        <s v="3236 Zdravstvene i veterinarske usluge"/>
        <s v="3237 Intelektualne i osobne usluge"/>
        <s v="3238 Računalne usluge"/>
        <s v="3239 Ostale usluge"/>
        <s v="3291 Naknade za rad predstavničkih i izvršnih tijela, povjerenstava i slično"/>
        <s v="3292 Premije osiguranja"/>
        <s v="3293 Reprezentacija"/>
        <s v="3294 Članarine i norme"/>
        <s v="3295 Pristojbe i naknade"/>
        <s v="3299 Ostali nespomenuti rashodi poslovanja"/>
        <s v="3423 Kamate za primljene kredite i zajmove od kreditnih i ostalih institucija izvan javnog sektora"/>
        <s v="3431 Bankarske usluge i usluge platnog prometa"/>
        <s v="3721 Naknade građanima i kućanstvima u novcu"/>
        <s v="4123 Licence"/>
        <s v="4221 Uredska oprema i namještaj"/>
        <s v="4222 Komunikacijska oprema"/>
        <s v="4223 Oprema za održavanje i zaštitu"/>
        <s v="4231 Prijevozna sredstva u cestovnom prometu"/>
        <s v="4511 Dodatna ulaganja na građevinskim objektima"/>
        <s v="3214 Ostale naknade troškova zaposlenima" u="1"/>
        <s v="3241 Naknade troškova osobama izvan radnog odnosa" u="1"/>
        <s v="3432 Negativne tečajne razlike i razlike zbog primjene valutne klauzule" u="1"/>
        <s v="4521 Dodatna ulaganja na postrojenjima i opremi" u="1"/>
      </sharedItems>
    </cacheField>
    <cacheField name="[BazaZaUpit].[RAZDJEL].[RAZDJEL]" caption="RAZDJEL" numFmtId="0" hierarchy="25" level="1">
      <sharedItems count="1">
        <s v="RAZDJEL 185 DRŽAVNI URED ZA REVIZIJU"/>
      </sharedItems>
    </cacheField>
    <cacheField name="[Measures].[IZVRŠENJE PRETHODNA f]" caption="IZVRŠENJE PRETHODNA f" numFmtId="0" hierarchy="85" level="32767"/>
    <cacheField name="[Measures].[IZVORNI PLAN ILI REBALANS ZA TEKUĆU f]" caption="IZVORNI PLAN ILI REBALANS ZA TEKUĆU f" numFmtId="0" hierarchy="93" level="32767"/>
    <cacheField name="[Measures].[TEKUĆI PLAN FILTER f]" caption="TEKUĆI PLAN FILTER f" numFmtId="0" hierarchy="100" level="32767"/>
    <cacheField name="[Measures].[IZVRŠENJE TEKUĆA FILTER f]" caption="IZVRŠENJE TEKUĆA FILTER f" numFmtId="0" hierarchy="92" level="32767"/>
    <cacheField name="[Measures].[Indeks (IZVRŠENJE TEKUĆA / IZVRŠENJE PRETHODNA) FILTER f]" caption="Indeks (IZVRŠENJE TEKUĆA / IZVRŠENJE PRETHODNA) FILTER f" numFmtId="0" hierarchy="108" level="32767"/>
    <cacheField name="[Measures].[Indeks (IZVRŠENJE TEKUĆA / TEKUĆI PLAN) FILTER f]" caption="Indeks (IZVRŠENJE TEKUĆA / TEKUĆI PLAN) FILTER f" numFmtId="0" hierarchy="107" level="32767"/>
  </cacheFields>
  <cacheHierarchies count="11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IZVRŠENJE PRETHODNA]" caption="IZVRŠENJE PRETHODNA" attribute="1" defaultMemberUniqueName="[BazaZaUpit].[IZVRŠENJE PRETHODNA].[All]" allUniqueName="[BazaZaUpit].[IZVRŠENJE PRETHODNA].[All]" dimensionUniqueName="[BazaZaUpit]" displayFolder="" count="0" memberValueDatatype="5" unbalanced="0"/>
    <cacheHierarchy uniqueName="[BazaZaUpit].[IZVORNI PLAN ILI REBALANS ZA TEKUĆU]" caption="IZVORNI PLAN ILI REBALANS ZA TEKUĆU" attribute="1" defaultMemberUniqueName="[BazaZaUpit].[IZVORNI PLAN ILI REBALANS ZA TEKUĆU].[All]" allUniqueName="[BazaZaUpit].[IZVORNI PLAN ILI REBALANS ZA TEKUĆU].[All]" dimensionUniqueName="[BazaZaUpit]" displayFolder="" count="0" memberValueDatatype="5" unbalanced="0"/>
    <cacheHierarchy uniqueName="[BazaZaUpit].[TEKUĆI PLAN]" caption="TEKUĆI PLAN" attribute="1" defaultMemberUniqueName="[BazaZaUpit].[TEKUĆI PLAN].[All]" allUniqueName="[BazaZaUpit].[TEKUĆI PLAN].[All]" dimensionUniqueName="[BazaZaUpit]" displayFolder="" count="0" memberValueDatatype="5" unbalanced="0"/>
    <cacheHierarchy uniqueName="[BazaZaUpit].[IZVRŠENJE TEKUĆA]" caption="IZVRŠENJE TEKUĆA" attribute="1" defaultMemberUniqueName="[BazaZaUpit].[IZVRŠENJE TEKUĆA].[All]" allUniqueName="[BazaZaUpit].[IZVRŠENJE TEKUĆA].[All]" dimensionUniqueName="[BazaZaUpit]" displayFolder="" count="0" memberValueDatatype="5" unbalanced="0"/>
    <cacheHierarchy uniqueName="[BazaZaUpit].[INDEKS 1]" caption="INDEKS 1" attribute="1" defaultMemberUniqueName="[BazaZaUpit].[INDEKS 1].[All]" allUniqueName="[BazaZaUpit].[INDEKS 1].[All]" dimensionUniqueName="[BazaZaUpit]" displayFolder="" count="0" memberValueDatatype="5" unbalanced="0"/>
    <cacheHierarchy uniqueName="[BazaZaUpit].[INDEKS3]" caption="INDEKS3" attribute="1" defaultMemberUniqueName="[BazaZaUpit].[INDEKS3].[All]" allUniqueName="[BazaZaUpit].[INDEKS3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4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2" memberValueDatatype="130" unbalanced="0">
      <fieldsUsage count="2">
        <fieldUsage x="-1"/>
        <fieldUsage x="2"/>
      </fieldsUsage>
    </cacheHierarchy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2" memberValueDatatype="130" unbalanced="0">
      <fieldsUsage count="2">
        <fieldUsage x="-1"/>
        <fieldUsage x="3"/>
      </fieldsUsage>
    </cacheHierarchy>
    <cacheHierarchy uniqueName="[BazaZaUpit].[Konto Broj i Naziv 2 - Legenda]" caption="Konto Broj i Naziv 2 - Legenda" attribute="1" defaultMemberUniqueName="[BazaZaUpit].[Konto Broj i Naziv 2 - Legenda].[All]" allUniqueName="[BazaZaUpit].[Konto Broj i Naziv 2 - Legenda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TEKUĆA]" caption="Zbroj resursa IZVRŠENJE TEKUĆA" measure="1" displayFolder="" measureGroup="BazaZaUpit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PRETHODNA f]" caption="IZVRŠENJE PRETHODNA f" measure="1" displayFolder="" measureGroup="BazaZaUpit" count="0" oneField="1">
      <fieldsUsage count="1">
        <fieldUsage x="5"/>
      </fieldsUsage>
    </cacheHierarchy>
    <cacheHierarchy uniqueName="[Measures].[IZVRŠENJE PRETHODNA 9211 Prij. sred. iz Preth. f]" caption="IZVRŠENJE PRETHODNA 9211 Prij. sred. iz Preth. f" measure="1" displayFolder="" measureGroup="BazaZaUpit" count="0"/>
    <cacheHierarchy uniqueName="[Measures].[IZVRŠENJE PRETHODNA 9212 Prij. sred. u Sljed. god. f]" caption="IZVRŠENJE PRETHODNA 9212 Prij. sred. u Sljed. god. f" measure="1" displayFolder="" measureGroup="BazaZaUpit" count="0"/>
    <cacheHierarchy uniqueName="[Measures].[IZVRŠENJE PRETHODNA FILTER f]" caption="IZVRŠENJE PRETHODNA FILTER f" measure="1" displayFolder="" measureGroup="BazaZaUpit" count="0"/>
    <cacheHierarchy uniqueName="[Measures].[IZVRŠENJE TEKUĆA f]" caption="IZVRŠENJE TEKUĆA f" measure="1" displayFolder="" measureGroup="BazaZaUpit" count="0"/>
    <cacheHierarchy uniqueName="[Measures].[IZVRŠENJE TEKUĆA 9211 Prij. sred. iz Preth. f]" caption="IZVRŠENJE TEKUĆA 9211 Prij. sred. iz Preth. f" measure="1" displayFolder="" measureGroup="BazaZaUpit" count="0"/>
    <cacheHierarchy uniqueName="[Measures].[IZVRŠENJE TEKUĆA 9212 Prij. sred. u Sljed. f]" caption="IZVRŠENJE TEKUĆA 9212 Prij. sred. u Sljed. f" measure="1" displayFolder="" measureGroup="BazaZaUpit" count="0"/>
    <cacheHierarchy uniqueName="[Measures].[IZVRŠENJE TEKUĆA FILTER f]" caption="IZVRŠENJE TEKUĆA FILTER f" measure="1" displayFolder="" measureGroup="BazaZaUpit" count="0" oneField="1">
      <fieldsUsage count="1">
        <fieldUsage x="8"/>
      </fieldsUsage>
    </cacheHierarchy>
    <cacheHierarchy uniqueName="[Measures].[IZVORNI PLAN ILI REBALANS ZA TEKUĆU f]" caption="IZVORNI PLAN ILI REBALANS ZA TEKUĆU f" measure="1" displayFolder="" measureGroup="BazaZaUpit" count="0" oneField="1">
      <fieldsUsage count="1">
        <fieldUsage x="6"/>
      </fieldsUsage>
    </cacheHierarchy>
    <cacheHierarchy uniqueName="[Measures].[IZVORNI PLAN ILI REBALANS ZA TEKUĆU 9211 Prij. sred. iz Preth. f]" caption="IZVORNI PLAN ILI REBALANS ZA TEKUĆU 9211 Prij. sred. iz Preth. f" measure="1" displayFolder="" measureGroup="BazaZaUpit" count="0"/>
    <cacheHierarchy uniqueName="[Measures].[IZVORNI PLAN ILI REBALANS ZA TEKUĆU 9212 Prij. sred. u Sljed. god. f]" caption="IZVORNI PLAN ILI REBALANS ZA TEKUĆU 9212 Prij. sred. u Sljed. god. f" measure="1" displayFolder="" measureGroup="BazaZaUpit" count="0"/>
    <cacheHierarchy uniqueName="[Measures].[IZVORNI PLAN ILI REBALANS ZA TEKUĆU FILTER f]" caption="IZVORNI PLAN ILI REBALANS ZA TEKUĆU FILTER f" measure="1" displayFolder="" measureGroup="BazaZaUpit" count="0"/>
    <cacheHierarchy uniqueName="[Measures].[TEKUĆI PLAN f]" caption="TEKUĆI PLAN f" measure="1" displayFolder="" measureGroup="BazaZaUpit" count="0"/>
    <cacheHierarchy uniqueName="[Measures].[TEKUĆI PLAN 9211 Prij. sred. iz Preth. f]" caption="TEKUĆI PLAN 9211 Prij. sred. iz Preth. f" measure="1" displayFolder="" measureGroup="BazaZaUpit" count="0"/>
    <cacheHierarchy uniqueName="[Measures].[TEKUĆI PLAN 9212 Prij. sred. u Sljed. god. f]" caption="TEKUĆI PLAN 9212 Prij. sred. u Sljed. god. f" measure="1" displayFolder="" measureGroup="BazaZaUpit" count="0"/>
    <cacheHierarchy uniqueName="[Measures].[TEKUĆI PLAN FILTER f]" caption="TEKUĆI PLAN FILTER f" measure="1" displayFolder="" measureGroup="BazaZaUpit" count="0" oneField="1">
      <fieldsUsage count="1">
        <fieldUsage x="7"/>
      </fieldsUsage>
    </cacheHierarchy>
    <cacheHierarchy uniqueName="[Measures].[Indeks (IZVRŠENJE TEKUĆA / IZVRŠENJE PRETHODNA) f]" caption="Indeks (IZVRŠENJE TEKUĆA / IZVRŠENJE PRETHODNA) f" measure="1" displayFolder="" measureGroup="BazaZaUpit" count="0"/>
    <cacheHierarchy uniqueName="[Measures].[Indeks (IZVRŠENJE TEKUĆA / IZVRŠENJE PRETHODNA) 9211 Prij. sred. iz Preth. f]" caption="Indeks (IZVRŠENJE TEKUĆA / IZVRŠENJE PRETHODNA) 9211 Prij. sred. iz Preth. f" measure="1" displayFolder="" measureGroup="BazaZaUpit" count="0"/>
    <cacheHierarchy uniqueName="[Measures].[Indeks (IZVRŠENJE TEKUĆA / IZVRŠENJE PRETHODNA) 9212 Prij. sred. u Sljed. god. f]" caption="Indeks (IZVRŠENJE TEKUĆA / IZVRŠENJE PRETHODNA) 9212 Prij. sred. u Sljed. god. f" measure="1" displayFolder="" measureGroup="BazaZaUpit" count="0"/>
    <cacheHierarchy uniqueName="[Measures].[Indeks (IZVRŠENJE TEKUĆA / TEKUĆI PLAN) f]" caption="Indeks (IZVRŠENJE TEKUĆA / TEKUĆI PLAN) f" measure="1" displayFolder="" measureGroup="BazaZaUpit" count="0"/>
    <cacheHierarchy uniqueName="[Measures].[Indeks (IZVRŠENJE TEKUĆA / TEKUĆI PLAN) 9211 Prij. sres. iz Preth. f]" caption="Indeks (IZVRŠENJE TEKUĆA / TEKUĆI PLAN) 9211 Prij. sres. iz Preth. f" measure="1" displayFolder="" measureGroup="BazaZaUpit" count="0"/>
    <cacheHierarchy uniqueName="[Measures].[Indeks (IZVRŠENJE TEKUĆA / TEKUĆI PLAN) 9212 Prij. sres. u Sljed. god. f]" caption="Indeks (IZVRŠENJE TEKUĆA / TEKUĆI PLAN) 9212 Prij. sres. u Sljed. god. f" measure="1" displayFolder="" measureGroup="BazaZaUpit" count="0"/>
    <cacheHierarchy uniqueName="[Measures].[Indeks (IZVRŠENJE TEKUĆA / TEKUĆI PLAN) FILTER f]" caption="Indeks (IZVRŠENJE TEKUĆA / TEKUĆI PLAN) FILTER f" measure="1" displayFolder="" measureGroup="BazaZaUpit" count="0" oneField="1">
      <fieldsUsage count="1">
        <fieldUsage x="10"/>
      </fieldsUsage>
    </cacheHierarchy>
    <cacheHierarchy uniqueName="[Measures].[Indeks (IZVRŠENJE TEKUĆA / IZVRŠENJE PRETHODNA) FILTER f]" caption="Indeks (IZVRŠENJE TEKUĆA / IZVRŠENJE PRETHODNA) FILTER f" measure="1" displayFolder="" measureGroup="BazaZaUpit" count="0" oneField="1">
      <fieldsUsage count="1">
        <fieldUsage x="9"/>
      </fieldsUsage>
    </cacheHierarchy>
    <cacheHierarchy uniqueName="[Measures].[% IZVRŠENJE TEKUĆA f Rashodi]" caption="% IZVRŠENJE TEKUĆA f Rashodi" measure="1" displayFolder="" measureGroup="BazaZaUpit" count="0"/>
    <cacheHierarchy uniqueName="[Measures].[% IZVRŠENJE TEKUĆA f Prihodi]" caption="% IZVRŠENJE TEKUĆA f Prihodi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saveData="0" refreshedBy="Kristina Ivancic" refreshedDate="45727.357998148145" createdVersion="8" refreshedVersion="6" minRefreshableVersion="3" recordCount="0" supportSubquery="1" supportAdvancedDrill="1">
  <cacheSource type="external" connectionId="4"/>
  <cacheFields count="7">
    <cacheField name="[BazaZaUpit].[PRIHODI BROJ I NAZIV 1].[PRIHODI BROJ I NAZIV 1]" caption="PRIHODI BROJ I NAZIV 1" numFmtId="0" hierarchy="1" level="1">
      <sharedItems count="2">
        <s v="6 Prihodi poslovanja"/>
        <s v="7 Prihodi od prodaje nefinancijske imovine"/>
      </sharedItems>
    </cacheField>
    <cacheField name="[Measures].[IZVRŠENJE PRETHODNA f]" caption="IZVRŠENJE PRETHODNA f" numFmtId="0" hierarchy="85" level="32767"/>
    <cacheField name="[Measures].[IZVORNI PLAN ILI REBALANS ZA TEKUĆU f]" caption="IZVORNI PLAN ILI REBALANS ZA TEKUĆU f" numFmtId="0" hierarchy="93" level="32767"/>
    <cacheField name="[Measures].[TEKUĆI PLAN f]" caption="TEKUĆI PLAN f" numFmtId="0" hierarchy="97" level="32767"/>
    <cacheField name="[Measures].[IZVRŠENJE TEKUĆA f]" caption="IZVRŠENJE TEKUĆA f" numFmtId="0" hierarchy="89" level="32767"/>
    <cacheField name="[Measures].[Indeks (IZVRŠENJE TEKUĆA / IZVRŠENJE PRETHODNA) f]" caption="Indeks (IZVRŠENJE TEKUĆA / IZVRŠENJE PRETHODNA) f" numFmtId="0" hierarchy="101" level="32767"/>
    <cacheField name="[Measures].[Indeks (IZVRŠENJE TEKUĆA / TEKUĆI PLAN) f]" caption="Indeks (IZVRŠENJE TEKUĆA / TEKUĆI PLAN) f" numFmtId="0" hierarchy="104" level="32767"/>
  </cacheFields>
  <cacheHierarchies count="11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IZVRŠENJE PRETHODNA]" caption="IZVRŠENJE PRETHODNA" attribute="1" defaultMemberUniqueName="[BazaZaUpit].[IZVRŠENJE PRETHODNA].[All]" allUniqueName="[BazaZaUpit].[IZVRŠENJE PRETHODNA].[All]" dimensionUniqueName="[BazaZaUpit]" displayFolder="" count="0" memberValueDatatype="5" unbalanced="0"/>
    <cacheHierarchy uniqueName="[BazaZaUpit].[IZVORNI PLAN ILI REBALANS ZA TEKUĆU]" caption="IZVORNI PLAN ILI REBALANS ZA TEKUĆU" attribute="1" defaultMemberUniqueName="[BazaZaUpit].[IZVORNI PLAN ILI REBALANS ZA TEKUĆU].[All]" allUniqueName="[BazaZaUpit].[IZVORNI PLAN ILI REBALANS ZA TEKUĆU].[All]" dimensionUniqueName="[BazaZaUpit]" displayFolder="" count="0" memberValueDatatype="5" unbalanced="0"/>
    <cacheHierarchy uniqueName="[BazaZaUpit].[TEKUĆI PLAN]" caption="TEKUĆI PLAN" attribute="1" defaultMemberUniqueName="[BazaZaUpit].[TEKUĆI PLAN].[All]" allUniqueName="[BazaZaUpit].[TEKUĆI PLAN].[All]" dimensionUniqueName="[BazaZaUpit]" displayFolder="" count="0" memberValueDatatype="5" unbalanced="0"/>
    <cacheHierarchy uniqueName="[BazaZaUpit].[IZVRŠENJE TEKUĆA]" caption="IZVRŠENJE TEKUĆA" attribute="1" defaultMemberUniqueName="[BazaZaUpit].[IZVRŠENJE TEKUĆA].[All]" allUniqueName="[BazaZaUpit].[IZVRŠENJE TEKUĆA].[All]" dimensionUniqueName="[BazaZaUpit]" displayFolder="" count="0" memberValueDatatype="5" unbalanced="0"/>
    <cacheHierarchy uniqueName="[BazaZaUpit].[INDEKS 1]" caption="INDEKS 1" attribute="1" defaultMemberUniqueName="[BazaZaUpit].[INDEKS 1].[All]" allUniqueName="[BazaZaUpit].[INDEKS 1].[All]" dimensionUniqueName="[BazaZaUpit]" displayFolder="" count="0" memberValueDatatype="5" unbalanced="0"/>
    <cacheHierarchy uniqueName="[BazaZaUpit].[INDEKS3]" caption="INDEKS3" attribute="1" defaultMemberUniqueName="[BazaZaUpit].[INDEKS3].[All]" allUniqueName="[BazaZaUpit].[INDEKS3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0" memberValueDatatype="130" unbalanced="0"/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0" memberValueDatatype="130" unbalanced="0"/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BazaZaUpit].[Konto Broj i Naziv 2 - Legenda]" caption="Konto Broj i Naziv 2 - Legenda" attribute="1" defaultMemberUniqueName="[BazaZaUpit].[Konto Broj i Naziv 2 - Legenda].[All]" allUniqueName="[BazaZaUpit].[Konto Broj i Naziv 2 - Legenda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TEKUĆA]" caption="Zbroj resursa IZVRŠENJE TEKUĆA" measure="1" displayFolder="" measureGroup="BazaZaUpit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PRETHODNA f]" caption="IZVRŠENJE PRETHODNA f" measure="1" displayFolder="" measureGroup="BazaZaUpit" count="0" oneField="1">
      <fieldsUsage count="1">
        <fieldUsage x="1"/>
      </fieldsUsage>
    </cacheHierarchy>
    <cacheHierarchy uniqueName="[Measures].[IZVRŠENJE PRETHODNA 9211 Prij. sred. iz Preth. f]" caption="IZVRŠENJE PRETHODNA 9211 Prij. sred. iz Preth. f" measure="1" displayFolder="" measureGroup="BazaZaUpit" count="0"/>
    <cacheHierarchy uniqueName="[Measures].[IZVRŠENJE PRETHODNA 9212 Prij. sred. u Sljed. god. f]" caption="IZVRŠENJE PRETHODNA 9212 Prij. sred. u Sljed. god. f" measure="1" displayFolder="" measureGroup="BazaZaUpit" count="0"/>
    <cacheHierarchy uniqueName="[Measures].[IZVRŠENJE PRETHODNA FILTER f]" caption="IZVRŠENJE PRETHODNA FILTER f" measure="1" displayFolder="" measureGroup="BazaZaUpit" count="0"/>
    <cacheHierarchy uniqueName="[Measures].[IZVRŠENJE TEKUĆA f]" caption="IZVRŠENJE TEKUĆA f" measure="1" displayFolder="" measureGroup="BazaZaUpit" count="0" oneField="1">
      <fieldsUsage count="1">
        <fieldUsage x="4"/>
      </fieldsUsage>
    </cacheHierarchy>
    <cacheHierarchy uniqueName="[Measures].[IZVRŠENJE TEKUĆA 9211 Prij. sred. iz Preth. f]" caption="IZVRŠENJE TEKUĆA 9211 Prij. sred. iz Preth. f" measure="1" displayFolder="" measureGroup="BazaZaUpit" count="0"/>
    <cacheHierarchy uniqueName="[Measures].[IZVRŠENJE TEKUĆA 9212 Prij. sred. u Sljed. f]" caption="IZVRŠENJE TEKUĆA 9212 Prij. sred. u Sljed. f" measure="1" displayFolder="" measureGroup="BazaZaUpit" count="0"/>
    <cacheHierarchy uniqueName="[Measures].[IZVRŠENJE TEKUĆA FILTER f]" caption="IZVRŠENJE TEKUĆA FILTER f" measure="1" displayFolder="" measureGroup="BazaZaUpit" count="0"/>
    <cacheHierarchy uniqueName="[Measures].[IZVORNI PLAN ILI REBALANS ZA TEKUĆU f]" caption="IZVORNI PLAN ILI REBALANS ZA TEKUĆU f" measure="1" displayFolder="" measureGroup="BazaZaUpit" count="0" oneField="1">
      <fieldsUsage count="1">
        <fieldUsage x="2"/>
      </fieldsUsage>
    </cacheHierarchy>
    <cacheHierarchy uniqueName="[Measures].[IZVORNI PLAN ILI REBALANS ZA TEKUĆU 9211 Prij. sred. iz Preth. f]" caption="IZVORNI PLAN ILI REBALANS ZA TEKUĆU 9211 Prij. sred. iz Preth. f" measure="1" displayFolder="" measureGroup="BazaZaUpit" count="0"/>
    <cacheHierarchy uniqueName="[Measures].[IZVORNI PLAN ILI REBALANS ZA TEKUĆU 9212 Prij. sred. u Sljed. god. f]" caption="IZVORNI PLAN ILI REBALANS ZA TEKUĆU 9212 Prij. sred. u Sljed. god. f" measure="1" displayFolder="" measureGroup="BazaZaUpit" count="0"/>
    <cacheHierarchy uniqueName="[Measures].[IZVORNI PLAN ILI REBALANS ZA TEKUĆU FILTER f]" caption="IZVORNI PLAN ILI REBALANS ZA TEKUĆU FILTER f" measure="1" displayFolder="" measureGroup="BazaZaUpit" count="0"/>
    <cacheHierarchy uniqueName="[Measures].[TEKUĆI PLAN f]" caption="TEKUĆI PLAN f" measure="1" displayFolder="" measureGroup="BazaZaUpit" count="0" oneField="1">
      <fieldsUsage count="1">
        <fieldUsage x="3"/>
      </fieldsUsage>
    </cacheHierarchy>
    <cacheHierarchy uniqueName="[Measures].[TEKUĆI PLAN 9211 Prij. sred. iz Preth. f]" caption="TEKUĆI PLAN 9211 Prij. sred. iz Preth. f" measure="1" displayFolder="" measureGroup="BazaZaUpit" count="0"/>
    <cacheHierarchy uniqueName="[Measures].[TEKUĆI PLAN 9212 Prij. sred. u Sljed. god. f]" caption="TEKUĆI PLAN 9212 Prij. sred. u Sljed. god. f" measure="1" displayFolder="" measureGroup="BazaZaUpit" count="0"/>
    <cacheHierarchy uniqueName="[Measures].[TEKUĆI PLAN FILTER f]" caption="TEKUĆI PLAN FILTER f" measure="1" displayFolder="" measureGroup="BazaZaUpit" count="0"/>
    <cacheHierarchy uniqueName="[Measures].[Indeks (IZVRŠENJE TEKUĆA / IZVRŠENJE PRETHODNA) f]" caption="Indeks (IZVRŠENJE TEKUĆA / IZVRŠENJE PRETHODNA) f" measure="1" displayFolder="" measureGroup="BazaZaUpit" count="0" oneField="1">
      <fieldsUsage count="1">
        <fieldUsage x="5"/>
      </fieldsUsage>
    </cacheHierarchy>
    <cacheHierarchy uniqueName="[Measures].[Indeks (IZVRŠENJE TEKUĆA / IZVRŠENJE PRETHODNA) 9211 Prij. sred. iz Preth. f]" caption="Indeks (IZVRŠENJE TEKUĆA / IZVRŠENJE PRETHODNA) 9211 Prij. sred. iz Preth. f" measure="1" displayFolder="" measureGroup="BazaZaUpit" count="0"/>
    <cacheHierarchy uniqueName="[Measures].[Indeks (IZVRŠENJE TEKUĆA / IZVRŠENJE PRETHODNA) 9212 Prij. sred. u Sljed. god. f]" caption="Indeks (IZVRŠENJE TEKUĆA / IZVRŠENJE PRETHODNA) 9212 Prij. sred. u Sljed. god. f" measure="1" displayFolder="" measureGroup="BazaZaUpit" count="0"/>
    <cacheHierarchy uniqueName="[Measures].[Indeks (IZVRŠENJE TEKUĆA / TEKUĆI PLAN) f]" caption="Indeks (IZVRŠENJE TEKUĆA / TEKUĆI PLAN) f" measure="1" displayFolder="" measureGroup="BazaZaUpit" count="0" oneField="1">
      <fieldsUsage count="1">
        <fieldUsage x="6"/>
      </fieldsUsage>
    </cacheHierarchy>
    <cacheHierarchy uniqueName="[Measures].[Indeks (IZVRŠENJE TEKUĆA / TEKUĆI PLAN) 9211 Prij. sres. iz Preth. f]" caption="Indeks (IZVRŠENJE TEKUĆA / TEKUĆI PLAN) 9211 Prij. sres. iz Preth. f" measure="1" displayFolder="" measureGroup="BazaZaUpit" count="0"/>
    <cacheHierarchy uniqueName="[Measures].[Indeks (IZVRŠENJE TEKUĆA / TEKUĆI PLAN) 9212 Prij. sres. u Sljed. god. f]" caption="Indeks (IZVRŠENJE TEKUĆA / TEKUĆI PLAN) 9212 Prij. sres. u Sljed. god. f" measure="1" displayFolder="" measureGroup="BazaZaUpit" count="0"/>
    <cacheHierarchy uniqueName="[Measures].[Indeks (IZVRŠENJE TEKUĆA / TEKUĆI PLAN) FILTER f]" caption="Indeks (IZVRŠENJE TEKUĆA / TEKUĆI PLAN) FILTER f" measure="1" displayFolder="" measureGroup="BazaZaUpit" count="0"/>
    <cacheHierarchy uniqueName="[Measures].[Indeks (IZVRŠENJE TEKUĆA / IZVRŠENJE PRETHODNA) FILTER f]" caption="Indeks (IZVRŠENJE TEKUĆA / IZVRŠENJE PRETHODNA) FILTER f" measure="1" displayFolder="" measureGroup="BazaZaUpit" count="0"/>
    <cacheHierarchy uniqueName="[Measures].[% IZVRŠENJE TEKUĆA f Rashodi]" caption="% IZVRŠENJE TEKUĆA f Rashodi" measure="1" displayFolder="" measureGroup="BazaZaUpit" count="0"/>
    <cacheHierarchy uniqueName="[Measures].[% IZVRŠENJE TEKUĆA f Prihodi]" caption="% IZVRŠENJE TEKUĆA f Prihodi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0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7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1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2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3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8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6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5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3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9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pivotTable1.xml><?xml version="1.0" encoding="utf-8"?>
<pivotTableDefinition xmlns="http://schemas.openxmlformats.org/spreadsheetml/2006/main" name="Zaokretna tablica4" cacheId="10" applyNumberFormats="0" applyBorderFormats="0" applyFontFormats="0" applyPatternFormats="0" applyAlignmentFormats="0" applyWidthHeightFormats="1" dataCaption="Vrijednosti" grandTotalCaption="PRIHODI UKUPNO" tag="72ec938f-ff7a-4de7-8edf-0c232ee281ab" updatedVersion="6" minRefreshableVersion="3" subtotalHiddenItems="1" rowGrandTotals="0" colGrandTotals="0" itemPrintTitles="1" createdVersion="8" indent="0" outline="1" outlineData="1" multipleFieldFilters="0">
  <location ref="A52:G53" firstHeaderRow="0" firstDataRow="1" firstDataCol="1"/>
  <pivotFields count="7">
    <pivotField axis="axisRow" allDrilled="1" subtotalTop="0" showAll="0" dataSourceSort="1" defaultSubtotal="0" defaultAttributeDrillState="1">
      <items count="1">
        <item n="5 IZDACI ZA FINANCIJSKU IMOVINU I OTPLATE ZAJMOVA" s="1" x="0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0"/>
  </rowFields>
  <rowItems count="1">
    <i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fld="1" subtotal="count" baseField="0" baseItem="0"/>
    <dataField fld="2" subtotal="count" baseField="0" baseItem="0"/>
    <dataField fld="3" subtotal="count" baseField="0" baseItem="0"/>
    <dataField fld="4" subtotal="count" baseField="0" baseItem="0"/>
    <dataField fld="5" subtotal="count" baseField="0" baseItem="0" numFmtId="4"/>
    <dataField fld="6" subtotal="count" baseField="0" baseItem="0" numFmtId="4"/>
  </dataFields>
  <formats count="33">
    <format dxfId="866">
      <pivotArea type="all" dataOnly="0" outline="0" fieldPosition="0"/>
    </format>
    <format dxfId="865">
      <pivotArea dataOnly="0" labelOnly="1" grandRow="1" outline="0" fieldPosition="0"/>
    </format>
    <format dxfId="864">
      <pivotArea type="all" dataOnly="0" outline="0" fieldPosition="0"/>
    </format>
    <format dxfId="863">
      <pivotArea outline="0" collapsedLevelsAreSubtotals="1" fieldPosition="0"/>
    </format>
    <format dxfId="862">
      <pivotArea dataOnly="0" labelOnly="1" grandRow="1" outline="0" fieldPosition="0"/>
    </format>
    <format dxfId="861">
      <pivotArea grandRow="1" outline="0" collapsedLevelsAreSubtotals="1" fieldPosition="0"/>
    </format>
    <format dxfId="860">
      <pivotArea grandRow="1" outline="0" collapsedLevelsAreSubtotals="1" fieldPosition="0"/>
    </format>
    <format dxfId="859">
      <pivotArea type="all" dataOnly="0" outline="0" fieldPosition="0"/>
    </format>
    <format dxfId="858">
      <pivotArea outline="0" collapsedLevelsAreSubtotals="1" fieldPosition="0"/>
    </format>
    <format dxfId="857">
      <pivotArea field="0" type="button" dataOnly="0" labelOnly="1" outline="0" axis="axisRow" fieldPosition="0"/>
    </format>
    <format dxfId="856">
      <pivotArea dataOnly="0" labelOnly="1" fieldPosition="0">
        <references count="1">
          <reference field="0" count="0"/>
        </references>
      </pivotArea>
    </format>
    <format dxfId="855">
      <pivotArea outline="0" collapsedLevelsAreSubtotals="1" fieldPosition="0"/>
    </format>
    <format dxfId="854">
      <pivotArea type="all" dataOnly="0" outline="0" fieldPosition="0"/>
    </format>
    <format dxfId="853">
      <pivotArea outline="0" collapsedLevelsAreSubtotals="1" fieldPosition="0"/>
    </format>
    <format dxfId="852">
      <pivotArea field="0" type="button" dataOnly="0" labelOnly="1" outline="0" axis="axisRow" fieldPosition="0"/>
    </format>
    <format dxfId="851">
      <pivotArea dataOnly="0" labelOnly="1" fieldPosition="0">
        <references count="1">
          <reference field="0" count="0"/>
        </references>
      </pivotArea>
    </format>
    <format dxfId="850">
      <pivotArea outline="0" collapsedLevelsAreSubtotals="1" fieldPosition="0"/>
    </format>
    <format dxfId="849">
      <pivotArea type="all" dataOnly="0" outline="0" fieldPosition="0"/>
    </format>
    <format dxfId="848">
      <pivotArea outline="0" collapsedLevelsAreSubtotals="1" fieldPosition="0"/>
    </format>
    <format dxfId="847">
      <pivotArea field="0" type="button" dataOnly="0" labelOnly="1" outline="0" axis="axisRow" fieldPosition="0"/>
    </format>
    <format dxfId="846">
      <pivotArea dataOnly="0" labelOnly="1" fieldPosition="0">
        <references count="1">
          <reference field="0" count="0"/>
        </references>
      </pivotArea>
    </format>
    <format dxfId="845">
      <pivotArea type="all" dataOnly="0" outline="0" fieldPosition="0"/>
    </format>
    <format dxfId="844">
      <pivotArea type="all" dataOnly="0" outline="0" fieldPosition="0"/>
    </format>
    <format dxfId="843">
      <pivotArea outline="0" collapsedLevelsAreSubtotals="1" fieldPosition="0"/>
    </format>
    <format dxfId="842">
      <pivotArea field="0" type="button" dataOnly="0" labelOnly="1" outline="0" axis="axisRow" fieldPosition="0"/>
    </format>
    <format dxfId="841">
      <pivotArea dataOnly="0" labelOnly="1" fieldPosition="0">
        <references count="1">
          <reference field="0" count="0"/>
        </references>
      </pivotArea>
    </format>
    <format dxfId="840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839">
      <pivotArea dataOnly="0" labelOnly="1" outline="0" fieldPosition="0">
        <references count="1">
          <reference field="4294967294" count="2">
            <x v="4"/>
            <x v="5"/>
          </reference>
        </references>
      </pivotArea>
    </format>
    <format dxfId="31">
      <pivotArea type="all" dataOnly="0" outline="0" fieldPosition="0"/>
    </format>
    <format dxfId="30">
      <pivotArea outline="0" collapsedLevelsAreSubtotals="1" fieldPosition="0"/>
    </format>
    <format dxfId="29">
      <pivotArea field="0" type="button" dataOnly="0" labelOnly="1" outline="0" axis="axisRow" fieldPosition="0"/>
    </format>
    <format dxfId="28">
      <pivotArea dataOnly="0" labelOnly="1" fieldPosition="0">
        <references count="1">
          <reference field="0" count="0"/>
        </references>
      </pivotArea>
    </format>
    <format dxfId="27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pivotHierarchies count="11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1">
    <rowHierarchyUsage hierarchyUsage="31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0.xml><?xml version="1.0" encoding="utf-8"?>
<pivotTableDefinition xmlns="http://schemas.openxmlformats.org/spreadsheetml/2006/main" name="Zaokretna tablica2" cacheId="19" applyNumberFormats="0" applyBorderFormats="0" applyFontFormats="0" applyPatternFormats="0" applyAlignmentFormats="0" applyWidthHeightFormats="1" dataCaption="Vrijednosti" tag="d1294246-ba06-4469-b603-b2b861ca5ac0" updatedVersion="6" minRefreshableVersion="3" subtotalHiddenItems="1" colGrandTotals="0" itemPrintTitles="1" createdVersion="8" indent="0" outline="1" outlineData="1" multipleFieldFilters="0" rowHeaderCaption="Razred / Skupina / Izvor">
  <location ref="A39:G49" firstHeaderRow="0" firstDataRow="1" firstDataCol="1" rowPageCount="1" colPageCount="1"/>
  <pivotFields count="10">
    <pivotField axis="axisPage" allDrilled="1" showAll="0" dataSourceSort="1" defaultAttributeDrillState="1">
      <items count="3">
        <item s="1" x="0"/>
        <item s="1" x="1"/>
        <item t="default"/>
      </items>
    </pivotField>
    <pivotField axis="axisRow" allDrilled="1" showAll="0" dataSourceSort="1" defaultAttributeDrillState="1">
      <items count="5">
        <item x="0"/>
        <item x="1"/>
        <item x="2"/>
        <item x="3"/>
        <item t="default"/>
      </items>
    </pivotField>
    <pivotField axis="axisRow" allDrilled="1" showAll="0" dataSourceSort="1">
      <items count="5">
        <item x="0" e="0"/>
        <item x="1" e="0"/>
        <item x="2" e="0"/>
        <item x="3" e="0"/>
        <item t="default"/>
      </items>
    </pivotField>
    <pivotField axis="axisRow" allDrilled="1" showAll="0" dataSourceSort="1" defaultAttributeDrillState="1">
      <items count="2">
        <item n="RAZDJEL 185 DRŽAVNI URED ZA REVIZIJU" x="0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3">
    <field x="3"/>
    <field x="1"/>
    <field x="2"/>
  </rowFields>
  <rowItems count="10">
    <i>
      <x/>
    </i>
    <i r="1">
      <x/>
    </i>
    <i r="2">
      <x/>
    </i>
    <i r="1">
      <x v="1"/>
    </i>
    <i r="2">
      <x v="1"/>
    </i>
    <i r="1">
      <x v="2"/>
    </i>
    <i r="2">
      <x v="2"/>
    </i>
    <i r="1">
      <x v="3"/>
    </i>
    <i r="2">
      <x v="3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0" hier="31" name="[BazaZaUpit].[Konto Broj i Naziv 1].[All]" cap="All"/>
  </pageFields>
  <dataFields count="6">
    <dataField fld="4" subtotal="count" baseField="0" baseItem="0"/>
    <dataField fld="5" subtotal="count" baseField="0" baseItem="0"/>
    <dataField fld="6" subtotal="count" baseField="0" baseItem="0"/>
    <dataField fld="7" subtotal="count" baseField="0" baseItem="0"/>
    <dataField fld="8" subtotal="count" baseField="0" baseItem="0" numFmtId="4"/>
    <dataField fld="9" subtotal="count" baseField="0" baseItem="0" numFmtId="4"/>
  </dataFields>
  <formats count="17">
    <format dxfId="653">
      <pivotArea type="all" dataOnly="0" outline="0" fieldPosition="0"/>
    </format>
    <format dxfId="652">
      <pivotArea type="all" dataOnly="0" outline="0" fieldPosition="0"/>
    </format>
    <format dxfId="651">
      <pivotArea outline="0" collapsedLevelsAreSubtotals="1" fieldPosition="0"/>
    </format>
    <format dxfId="650">
      <pivotArea outline="0" collapsedLevelsAreSubtotals="1" fieldPosition="0"/>
    </format>
    <format dxfId="649">
      <pivotArea type="all" dataOnly="0" outline="0" fieldPosition="0"/>
    </format>
    <format dxfId="648">
      <pivotArea outline="0" collapsedLevelsAreSubtotals="1" fieldPosition="0"/>
    </format>
    <format dxfId="647">
      <pivotArea dataOnly="0" labelOnly="1" outline="0" fieldPosition="0">
        <references count="1">
          <reference field="0" count="0"/>
        </references>
      </pivotArea>
    </format>
    <format dxfId="646">
      <pivotArea dataOnly="0" labelOnly="1" fieldPosition="0">
        <references count="1">
          <reference field="3" count="0"/>
        </references>
      </pivotArea>
    </format>
    <format dxfId="645">
      <pivotArea dataOnly="0" labelOnly="1" fieldPosition="0">
        <references count="2">
          <reference field="1" count="1">
            <x v="0"/>
          </reference>
          <reference field="3" count="0" selected="0"/>
        </references>
      </pivotArea>
    </format>
    <format dxfId="644">
      <pivotArea dataOnly="0" fieldPosition="0">
        <references count="1">
          <reference field="1" count="3">
            <x v="1"/>
            <x v="2"/>
            <x v="3"/>
          </reference>
        </references>
      </pivotArea>
    </format>
    <format dxfId="643">
      <pivotArea dataOnly="0" fieldPosition="0">
        <references count="1">
          <reference field="2" count="0"/>
        </references>
      </pivotArea>
    </format>
    <format dxfId="642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641">
      <pivotArea dataOnly="0" labelOnly="1" outline="0" fieldPosition="0">
        <references count="1">
          <reference field="4294967294" count="2">
            <x v="4"/>
            <x v="5"/>
          </reference>
        </references>
      </pivotArea>
    </format>
    <format dxfId="640">
      <pivotArea dataOnly="0" fieldPosition="0">
        <references count="1">
          <reference field="3" count="0"/>
        </references>
      </pivotArea>
    </format>
    <format dxfId="639">
      <pivotArea dataOnly="0" fieldPosition="0">
        <references count="1">
          <reference field="3" count="0"/>
        </references>
      </pivotArea>
    </format>
    <format dxfId="638">
      <pivotArea dataOnly="0" fieldPosition="0">
        <references count="1">
          <reference field="1" count="0"/>
        </references>
      </pivotArea>
    </format>
    <format dxfId="637">
      <pivotArea dataOnly="0" fieldPosition="0">
        <references count="1">
          <reference field="3" count="0"/>
        </references>
      </pivotArea>
    </format>
  </formats>
  <pivotHierarchies count="11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3">
    <rowHierarchyUsage hierarchyUsage="25"/>
    <rowHierarchyUsage hierarchyUsage="0"/>
    <rowHierarchyUsage hierarchyUsage="30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name="Zaokretna tablica4" cacheId="16" applyNumberFormats="0" applyBorderFormats="0" applyFontFormats="0" applyPatternFormats="0" applyAlignmentFormats="0" applyWidthHeightFormats="1" dataCaption="Vrijednosti" tag="0cc419bc-41e9-4382-aede-58b505739603" updatedVersion="6" minRefreshableVersion="3" subtotalHiddenItems="1" colGrandTotals="0" itemPrintTitles="1" createdVersion="8" indent="0" outline="1" outlineData="1" multipleFieldFilters="0" rowHeaderCaption="Razred / Skupina / Izvor">
  <location ref="A13:G17" firstHeaderRow="0" firstDataRow="1" firstDataCol="1" rowPageCount="1" colPageCount="1"/>
  <pivotFields count="10">
    <pivotField axis="axisPage" allDrilled="1" showAll="0" dataSourceSort="1" defaultAttributeDrillState="1">
      <items count="3">
        <item s="1" x="0"/>
        <item s="1" x="1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axis="axisRow" allDrilled="1" showAll="0" dataSourceSort="1" defaultAttributeDrillState="1">
      <items count="2">
        <item n="RAZDJEL 185 DRŽAVNI URED ZA REVIZIJU" x="0"/>
        <item t="default"/>
      </items>
    </pivotField>
  </pivotFields>
  <rowFields count="3">
    <field x="9"/>
    <field x="1"/>
    <field x="2"/>
  </rowFields>
  <rowItems count="4">
    <i>
      <x/>
    </i>
    <i r="1">
      <x/>
    </i>
    <i r="2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0" hier="31" name="[BazaZaUpit].[Konto Broj i Naziv 1].[All]" cap="All"/>
  </pageFields>
  <dataFields count="6">
    <dataField fld="3" subtotal="count" baseField="0" baseItem="0"/>
    <dataField fld="4" subtotal="count" baseField="0" baseItem="0"/>
    <dataField fld="5" subtotal="count" baseField="0" baseItem="0"/>
    <dataField fld="6" subtotal="count" baseField="0" baseItem="0"/>
    <dataField fld="7" subtotal="count" baseField="0" baseItem="0"/>
    <dataField fld="8" subtotal="count" baseField="0" baseItem="0"/>
  </dataFields>
  <formats count="15">
    <format dxfId="610">
      <pivotArea type="all" dataOnly="0" outline="0" fieldPosition="0"/>
    </format>
    <format dxfId="609">
      <pivotArea type="all" dataOnly="0" outline="0" fieldPosition="0"/>
    </format>
    <format dxfId="608">
      <pivotArea outline="0" collapsedLevelsAreSubtotals="1" fieldPosition="0"/>
    </format>
    <format dxfId="607">
      <pivotArea outline="0" collapsedLevelsAreSubtotals="1" fieldPosition="0"/>
    </format>
    <format dxfId="606">
      <pivotArea type="all" dataOnly="0" outline="0" fieldPosition="0"/>
    </format>
    <format dxfId="605">
      <pivotArea outline="0" collapsedLevelsAreSubtotals="1" fieldPosition="0"/>
    </format>
    <format dxfId="604">
      <pivotArea field="0" type="button" dataOnly="0" labelOnly="1" outline="0" axis="axisPage" fieldPosition="0"/>
    </format>
    <format dxfId="603">
      <pivotArea field="0" type="button" dataOnly="0" labelOnly="1" outline="0" axis="axisPage" fieldPosition="0"/>
    </format>
    <format dxfId="602">
      <pivotArea dataOnly="0" labelOnly="1" outline="0" fieldPosition="0">
        <references count="1">
          <reference field="0" count="0"/>
        </references>
      </pivotArea>
    </format>
    <format dxfId="601">
      <pivotArea collapsedLevelsAreSubtotals="1" fieldPosition="0">
        <references count="2">
          <reference field="1" count="0"/>
          <reference field="9" count="0" selected="0"/>
        </references>
      </pivotArea>
    </format>
    <format dxfId="600">
      <pivotArea collapsedLevelsAreSubtotals="1" fieldPosition="0">
        <references count="3">
          <reference field="1" count="0" selected="0"/>
          <reference field="2" count="0"/>
          <reference field="9" count="0" selected="0"/>
        </references>
      </pivotArea>
    </format>
    <format dxfId="599">
      <pivotArea dataOnly="0" labelOnly="1" fieldPosition="0">
        <references count="2">
          <reference field="1" count="0"/>
          <reference field="9" count="0" selected="0"/>
        </references>
      </pivotArea>
    </format>
    <format dxfId="598">
      <pivotArea dataOnly="0" labelOnly="1" fieldPosition="0">
        <references count="3">
          <reference field="1" count="0" selected="0"/>
          <reference field="2" count="0"/>
          <reference field="9" count="0" selected="0"/>
        </references>
      </pivotArea>
    </format>
    <format dxfId="597">
      <pivotArea dataOnly="0" fieldPosition="0">
        <references count="1">
          <reference field="9" count="0"/>
        </references>
      </pivotArea>
    </format>
    <format dxfId="596">
      <pivotArea dataOnly="0" fieldPosition="0">
        <references count="1">
          <reference field="9" count="0"/>
        </references>
      </pivotArea>
    </format>
  </formats>
  <pivotHierarchies count="11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3">
    <rowHierarchyUsage hierarchyUsage="25"/>
    <rowHierarchyUsage hierarchyUsage="5"/>
    <rowHierarchyUsage hierarchyUsage="6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name="Zaokretna tablica8" cacheId="20" applyNumberFormats="0" applyBorderFormats="0" applyFontFormats="0" applyPatternFormats="0" applyAlignmentFormats="0" applyWidthHeightFormats="1" dataCaption="Vrijednosti" grandTotalCaption="Ukupni zbroj" tag="e95db97c-2fe1-43ca-b743-36c3a094d42e" updatedVersion="6" minRefreshableVersion="3" useAutoFormatting="1" subtotalHiddenItems="1" itemPrintTitles="1" createdVersion="8" indent="0" outline="1" outlineData="1" multipleFieldFilters="0">
  <location ref="A9:G12" firstHeaderRow="0" firstDataRow="1" firstDataCol="1"/>
  <pivotFields count="9">
    <pivotField allDrilled="1" subtotalTop="0" showAll="0" dataSourceSort="1" defaultSubtotal="0" defaultAttributeDrillState="1">
      <items count="2">
        <item n="PRIHODI POSLOVANJA" x="0"/>
        <item n="PRIHODI OD PRODAJE NEFINACIJSKE IMOVINE" x="1"/>
      </items>
    </pivotField>
    <pivotField axis="axisRow" allDrilled="1" subtotalTop="0" showAll="0" dataSourceSort="1" defaultSubtotal="0" defaultAttributeDrillState="1">
      <items count="1">
        <item s="1" x="0" e="0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axis="axisRow" allDrilled="1" showAll="0" dataSourceSort="1" defaultAttributeDrillState="1">
      <items count="2">
        <item x="0"/>
        <item t="default"/>
      </items>
    </pivotField>
  </pivotFields>
  <rowFields count="2">
    <field x="8"/>
    <field x="1"/>
  </rowFields>
  <rowItems count="3">
    <i>
      <x/>
    </i>
    <i r="1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fld="2" subtotal="count" baseField="0" baseItem="0"/>
    <dataField fld="3" subtotal="count" baseField="0" baseItem="0"/>
    <dataField fld="4" subtotal="count" baseField="0" baseItem="0"/>
    <dataField fld="5" subtotal="count" baseField="0" baseItem="0"/>
    <dataField fld="6" subtotal="count" baseField="0" baseItem="0"/>
    <dataField fld="7" subtotal="count" baseField="0" baseItem="0"/>
  </dataFields>
  <formats count="32">
    <format dxfId="561">
      <pivotArea type="all" dataOnly="0" outline="0" fieldPosition="0"/>
    </format>
    <format dxfId="560">
      <pivotArea outline="0" collapsedLevelsAreSubtotals="1" fieldPosition="0"/>
    </format>
    <format dxfId="559">
      <pivotArea field="0" type="button" dataOnly="0" labelOnly="1" outline="0"/>
    </format>
    <format dxfId="558">
      <pivotArea dataOnly="0" labelOnly="1" grandRow="1" outline="0" fieldPosition="0"/>
    </format>
    <format dxfId="557">
      <pivotArea field="0" type="button" dataOnly="0" labelOnly="1" outline="0"/>
    </format>
    <format dxfId="556">
      <pivotArea type="all" dataOnly="0" outline="0" fieldPosition="0"/>
    </format>
    <format dxfId="555">
      <pivotArea outline="0" collapsedLevelsAreSubtotals="1" fieldPosition="0"/>
    </format>
    <format dxfId="554">
      <pivotArea field="0" type="button" dataOnly="0" labelOnly="1" outline="0"/>
    </format>
    <format dxfId="553">
      <pivotArea dataOnly="0" labelOnly="1" grandRow="1" outline="0" fieldPosition="0"/>
    </format>
    <format dxfId="552">
      <pivotArea dataOnly="0" labelOnly="1" grandRow="1" outline="0" fieldPosition="0"/>
    </format>
    <format dxfId="551">
      <pivotArea type="all" dataOnly="0" outline="0" fieldPosition="0"/>
    </format>
    <format dxfId="550">
      <pivotArea outline="0" collapsedLevelsAreSubtotals="1" fieldPosition="0"/>
    </format>
    <format dxfId="549">
      <pivotArea field="0" type="button" dataOnly="0" labelOnly="1" outline="0"/>
    </format>
    <format dxfId="548">
      <pivotArea dataOnly="0" labelOnly="1" grandRow="1" outline="0" fieldPosition="0"/>
    </format>
    <format dxfId="547">
      <pivotArea field="0" type="button" dataOnly="0" labelOnly="1" outline="0"/>
    </format>
    <format dxfId="546">
      <pivotArea type="all" dataOnly="0" outline="0" fieldPosition="0"/>
    </format>
    <format dxfId="545">
      <pivotArea outline="0" collapsedLevelsAreSubtotals="1" fieldPosition="0"/>
    </format>
    <format dxfId="544">
      <pivotArea field="0" type="button" dataOnly="0" labelOnly="1" outline="0"/>
    </format>
    <format dxfId="543">
      <pivotArea dataOnly="0" labelOnly="1" grandRow="1" outline="0" fieldPosition="0"/>
    </format>
    <format dxfId="542">
      <pivotArea type="all" dataOnly="0" outline="0" fieldPosition="0"/>
    </format>
    <format dxfId="541">
      <pivotArea outline="0" collapsedLevelsAreSubtotals="1" fieldPosition="0"/>
    </format>
    <format dxfId="540">
      <pivotArea field="1" type="button" dataOnly="0" labelOnly="1" outline="0" axis="axisRow" fieldPosition="1"/>
    </format>
    <format dxfId="539">
      <pivotArea dataOnly="0" labelOnly="1" fieldPosition="0">
        <references count="1">
          <reference field="1" count="0"/>
        </references>
      </pivotArea>
    </format>
    <format dxfId="538">
      <pivotArea dataOnly="0" labelOnly="1" grandRow="1" outline="0" fieldPosition="0"/>
    </format>
    <format dxfId="537">
      <pivotArea field="1" type="button" dataOnly="0" labelOnly="1" outline="0" axis="axisRow" fieldPosition="1"/>
    </format>
    <format dxfId="536">
      <pivotArea field="1" type="button" dataOnly="0" labelOnly="1" outline="0" axis="axisRow" fieldPosition="1"/>
    </format>
    <format dxfId="535">
      <pivotArea grandRow="1" outline="0" collapsedLevelsAreSubtotals="1" fieldPosition="0"/>
    </format>
    <format dxfId="534">
      <pivotArea dataOnly="0" labelOnly="1" grandRow="1" outline="0" fieldPosition="0"/>
    </format>
    <format dxfId="533">
      <pivotArea collapsedLevelsAreSubtotals="1" fieldPosition="0">
        <references count="1">
          <reference field="1" count="0"/>
        </references>
      </pivotArea>
    </format>
    <format dxfId="532">
      <pivotArea dataOnly="0" labelOnly="1" fieldPosition="0">
        <references count="1">
          <reference field="1" count="0"/>
        </references>
      </pivotArea>
    </format>
    <format dxfId="531">
      <pivotArea dataOnly="0" fieldPosition="0">
        <references count="2">
          <reference field="1" count="0"/>
          <reference field="8" count="0" selected="0"/>
        </references>
      </pivotArea>
    </format>
    <format dxfId="530">
      <pivotArea dataOnly="0" fieldPosition="0">
        <references count="2">
          <reference field="1" count="0"/>
          <reference field="8" count="0" selected="0"/>
        </references>
      </pivotArea>
    </format>
  </formats>
  <pivotHierarchies count="11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2">
    <rowHierarchyUsage hierarchyUsage="25"/>
    <rowHierarchyUsage hierarchyUsage="31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3.xml><?xml version="1.0" encoding="utf-8"?>
<pivotTableDefinition xmlns="http://schemas.openxmlformats.org/spreadsheetml/2006/main" name="Zaokretna tablica9" cacheId="21" applyNumberFormats="0" applyBorderFormats="0" applyFontFormats="0" applyPatternFormats="0" applyAlignmentFormats="0" applyWidthHeightFormats="1" dataCaption="Vrijednosti" grandTotalCaption="Ukupni zbroj" tag="0e4faf34-67da-4c3a-b240-a92ff1a3c9cd" updatedVersion="6" minRefreshableVersion="3" useAutoFormatting="1" subtotalHiddenItems="1" itemPrintTitles="1" createdVersion="8" indent="0" outline="1" outlineData="1" multipleFieldFilters="0">
  <location ref="A32:G35" firstHeaderRow="0" firstDataRow="1" firstDataCol="1"/>
  <pivotFields count="9">
    <pivotField allDrilled="1" subtotalTop="0" showAll="0" dataSourceSort="1" defaultSubtotal="0" defaultAttributeDrillState="1">
      <items count="2">
        <item n="PRIHODI POSLOVANJA" x="0"/>
        <item n="PRIHODI OD PRODAJE NEFINACIJSKE IMOVINE" x="1"/>
      </items>
    </pivotField>
    <pivotField axis="axisRow" allDrilled="1" subtotalTop="0" showAll="0" dataSourceSort="1" defaultSubtotal="0" defaultAttributeDrillState="1">
      <items count="1">
        <item s="1" x="0" e="0"/>
      </items>
    </pivotField>
    <pivotField dataField="1" showAll="0"/>
    <pivotField dataField="1" showAll="0"/>
    <pivotField dataField="1" showAll="0"/>
    <pivotField dataField="1" showAll="0"/>
    <pivotField dataField="1" showAll="0"/>
    <pivotField axis="axisRow" allDrilled="1" showAll="0" dataSourceSort="1" defaultAttributeDrillState="1">
      <items count="2">
        <item x="0"/>
        <item t="default"/>
      </items>
    </pivotField>
    <pivotField dataField="1" showAll="0"/>
  </pivotFields>
  <rowFields count="2">
    <field x="7"/>
    <field x="1"/>
  </rowFields>
  <rowItems count="3">
    <i>
      <x/>
    </i>
    <i r="1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fld="2" subtotal="count" baseField="0" baseItem="0"/>
    <dataField fld="3" subtotal="count" baseField="0" baseItem="0"/>
    <dataField fld="8" subtotal="count" baseField="0" baseItem="0"/>
    <dataField fld="4" subtotal="count" baseField="0" baseItem="0"/>
    <dataField fld="5" subtotal="count" baseField="0" baseItem="0"/>
    <dataField fld="6" subtotal="count" baseField="0" baseItem="0"/>
  </dataFields>
  <formats count="34">
    <format dxfId="595">
      <pivotArea type="all" dataOnly="0" outline="0" fieldPosition="0"/>
    </format>
    <format dxfId="594">
      <pivotArea outline="0" collapsedLevelsAreSubtotals="1" fieldPosition="0"/>
    </format>
    <format dxfId="593">
      <pivotArea field="0" type="button" dataOnly="0" labelOnly="1" outline="0"/>
    </format>
    <format dxfId="592">
      <pivotArea dataOnly="0" labelOnly="1" grandRow="1" outline="0" fieldPosition="0"/>
    </format>
    <format dxfId="591">
      <pivotArea field="0" type="button" dataOnly="0" labelOnly="1" outline="0"/>
    </format>
    <format dxfId="590">
      <pivotArea type="all" dataOnly="0" outline="0" fieldPosition="0"/>
    </format>
    <format dxfId="589">
      <pivotArea outline="0" collapsedLevelsAreSubtotals="1" fieldPosition="0"/>
    </format>
    <format dxfId="588">
      <pivotArea field="0" type="button" dataOnly="0" labelOnly="1" outline="0"/>
    </format>
    <format dxfId="587">
      <pivotArea dataOnly="0" labelOnly="1" grandRow="1" outline="0" fieldPosition="0"/>
    </format>
    <format dxfId="586">
      <pivotArea dataOnly="0" labelOnly="1" grandRow="1" outline="0" fieldPosition="0"/>
    </format>
    <format dxfId="585">
      <pivotArea type="all" dataOnly="0" outline="0" fieldPosition="0"/>
    </format>
    <format dxfId="584">
      <pivotArea outline="0" collapsedLevelsAreSubtotals="1" fieldPosition="0"/>
    </format>
    <format dxfId="583">
      <pivotArea field="0" type="button" dataOnly="0" labelOnly="1" outline="0"/>
    </format>
    <format dxfId="582">
      <pivotArea dataOnly="0" labelOnly="1" grandRow="1" outline="0" fieldPosition="0"/>
    </format>
    <format dxfId="581">
      <pivotArea field="0" type="button" dataOnly="0" labelOnly="1" outline="0"/>
    </format>
    <format dxfId="580">
      <pivotArea type="all" dataOnly="0" outline="0" fieldPosition="0"/>
    </format>
    <format dxfId="579">
      <pivotArea outline="0" collapsedLevelsAreSubtotals="1" fieldPosition="0"/>
    </format>
    <format dxfId="578">
      <pivotArea field="0" type="button" dataOnly="0" labelOnly="1" outline="0"/>
    </format>
    <format dxfId="577">
      <pivotArea dataOnly="0" labelOnly="1" grandRow="1" outline="0" fieldPosition="0"/>
    </format>
    <format dxfId="576">
      <pivotArea type="all" dataOnly="0" outline="0" fieldPosition="0"/>
    </format>
    <format dxfId="575">
      <pivotArea outline="0" collapsedLevelsAreSubtotals="1" fieldPosition="0"/>
    </format>
    <format dxfId="574">
      <pivotArea field="1" type="button" dataOnly="0" labelOnly="1" outline="0" axis="axisRow" fieldPosition="1"/>
    </format>
    <format dxfId="573">
      <pivotArea dataOnly="0" labelOnly="1" fieldPosition="0">
        <references count="1">
          <reference field="1" count="0"/>
        </references>
      </pivotArea>
    </format>
    <format dxfId="572">
      <pivotArea dataOnly="0" labelOnly="1" grandRow="1" outline="0" fieldPosition="0"/>
    </format>
    <format dxfId="571">
      <pivotArea field="1" type="button" dataOnly="0" labelOnly="1" outline="0" axis="axisRow" fieldPosition="1"/>
    </format>
    <format dxfId="570">
      <pivotArea field="1" type="button" dataOnly="0" labelOnly="1" outline="0" axis="axisRow" fieldPosition="1"/>
    </format>
    <format dxfId="569">
      <pivotArea grandRow="1" outline="0" collapsedLevelsAreSubtotals="1" fieldPosition="0"/>
    </format>
    <format dxfId="568">
      <pivotArea collapsedLevelsAreSubtotals="1" fieldPosition="0">
        <references count="1">
          <reference field="1" count="0"/>
        </references>
      </pivotArea>
    </format>
    <format dxfId="567">
      <pivotArea dataOnly="0" labelOnly="1" fieldPosition="0">
        <references count="1">
          <reference field="1" count="0"/>
        </references>
      </pivotArea>
    </format>
    <format dxfId="566">
      <pivotArea dataOnly="0" labelOnly="1" grandRow="1" outline="0" fieldPosition="0"/>
    </format>
    <format dxfId="565">
      <pivotArea collapsedLevelsAreSubtotals="1" fieldPosition="0">
        <references count="1">
          <reference field="7" count="0"/>
        </references>
      </pivotArea>
    </format>
    <format dxfId="564">
      <pivotArea dataOnly="0" labelOnly="1" fieldPosition="0">
        <references count="1">
          <reference field="7" count="0"/>
        </references>
      </pivotArea>
    </format>
    <format dxfId="563">
      <pivotArea collapsedLevelsAreSubtotals="1" fieldPosition="0">
        <references count="2">
          <reference field="1" count="0"/>
          <reference field="7" count="0" selected="0"/>
        </references>
      </pivotArea>
    </format>
    <format dxfId="562">
      <pivotArea dataOnly="0" labelOnly="1" fieldPosition="0">
        <references count="2">
          <reference field="1" count="0"/>
          <reference field="7" count="0" selected="0"/>
        </references>
      </pivotArea>
    </format>
  </formats>
  <pivotHierarchies count="11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2">
    <rowHierarchyUsage hierarchyUsage="25"/>
    <rowHierarchyUsage hierarchyUsage="31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4.xml><?xml version="1.0" encoding="utf-8"?>
<pivotTableDefinition xmlns="http://schemas.openxmlformats.org/spreadsheetml/2006/main" name="Zaokretna tablica18" cacheId="22" applyNumberFormats="0" applyBorderFormats="0" applyFontFormats="0" applyPatternFormats="0" applyAlignmentFormats="0" applyWidthHeightFormats="1" dataCaption="Vrijednosti" tag="eeeaec37-cc3e-4661-9d96-16cb5fbccc7f" updatedVersion="6" minRefreshableVersion="3" subtotalHiddenItems="1" colGrandTotals="0" itemPrintTitles="1" createdVersion="8" indent="0" outline="1" outlineData="1" multipleFieldFilters="0" rowHeaderCaption="">
  <location ref="A35:E104" firstHeaderRow="0" firstDataRow="1" firstDataCol="1" rowPageCount="1" colPageCount="1"/>
  <pivotFields count="10">
    <pivotField axis="axisPage" allDrilled="1" showAll="0" dataSourceSort="1" defaultAttributeDrillState="1">
      <items count="3">
        <item s="1" x="0"/>
        <item s="1" x="1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4">
        <item x="0"/>
        <item x="1"/>
        <item x="2"/>
        <item t="default"/>
      </items>
    </pivotField>
    <pivotField axis="axisRow" allDrilled="1" showAll="0" dataSourceSort="1" defaultAttributeDrillState="1">
      <items count="7">
        <item x="0"/>
        <item x="1"/>
        <item x="2"/>
        <item x="3"/>
        <item x="4"/>
        <item x="5"/>
        <item t="default"/>
      </items>
    </pivotField>
    <pivotField axis="axisRow" allDrilled="1" showAll="0" dataSourceSort="1" defaultAttributeDrillState="1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  <pivotField axis="axisRow" allDrilled="1" showAll="0" dataSourceSort="1" defaultAttributeDrillState="1">
      <items count="4">
        <item x="0"/>
        <item x="1"/>
        <item x="2"/>
        <item t="default"/>
      </items>
    </pivotField>
    <pivotField dataField="1" showAll="0"/>
    <pivotField dataField="1" showAll="0"/>
    <pivotField dataField="1" showAll="0"/>
    <pivotField dataField="1" showAll="0"/>
  </pivotFields>
  <rowFields count="5">
    <field x="1"/>
    <field x="2"/>
    <field x="5"/>
    <field x="3"/>
    <field x="4"/>
  </rowFields>
  <rowItems count="69">
    <i>
      <x/>
    </i>
    <i r="1">
      <x/>
    </i>
    <i r="2">
      <x/>
    </i>
    <i r="3">
      <x/>
    </i>
    <i r="4">
      <x/>
    </i>
    <i r="4">
      <x v="1"/>
    </i>
    <i r="4">
      <x v="2"/>
    </i>
    <i r="4">
      <x v="3"/>
    </i>
    <i r="3">
      <x v="1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r="4">
      <x v="13"/>
    </i>
    <i r="4">
      <x v="14"/>
    </i>
    <i r="4">
      <x v="15"/>
    </i>
    <i r="4">
      <x v="16"/>
    </i>
    <i r="4">
      <x v="17"/>
    </i>
    <i r="4">
      <x v="18"/>
    </i>
    <i r="4">
      <x v="19"/>
    </i>
    <i r="4">
      <x v="20"/>
    </i>
    <i r="4">
      <x v="21"/>
    </i>
    <i r="4">
      <x v="22"/>
    </i>
    <i r="4">
      <x v="23"/>
    </i>
    <i r="4">
      <x v="24"/>
    </i>
    <i r="4">
      <x v="25"/>
    </i>
    <i r="3">
      <x v="2"/>
    </i>
    <i r="4">
      <x v="26"/>
    </i>
    <i r="3">
      <x v="3"/>
    </i>
    <i r="4">
      <x v="27"/>
    </i>
    <i r="3">
      <x v="4"/>
    </i>
    <i r="4">
      <x v="28"/>
    </i>
    <i r="4">
      <x v="29"/>
    </i>
    <i r="4">
      <x v="30"/>
    </i>
    <i r="3">
      <x v="5"/>
    </i>
    <i r="4">
      <x v="31"/>
    </i>
    <i r="2">
      <x v="1"/>
    </i>
    <i r="3">
      <x v="1"/>
    </i>
    <i r="4">
      <x v="32"/>
    </i>
    <i r="2">
      <x v="2"/>
    </i>
    <i r="3">
      <x v="5"/>
    </i>
    <i r="4">
      <x v="31"/>
    </i>
    <i r="1">
      <x v="1"/>
    </i>
    <i r="2">
      <x/>
    </i>
    <i r="3">
      <x v="1"/>
    </i>
    <i r="4">
      <x v="13"/>
    </i>
    <i r="4">
      <x v="16"/>
    </i>
    <i r="4">
      <x v="33"/>
    </i>
    <i r="3">
      <x v="4"/>
    </i>
    <i r="4">
      <x v="28"/>
    </i>
    <i r="1">
      <x v="2"/>
    </i>
    <i r="2">
      <x/>
    </i>
    <i r="3">
      <x v="1"/>
    </i>
    <i r="4">
      <x v="8"/>
    </i>
    <i r="4">
      <x v="9"/>
    </i>
    <i r="4">
      <x v="10"/>
    </i>
    <i r="4">
      <x v="13"/>
    </i>
    <i r="4">
      <x v="19"/>
    </i>
    <i r="4">
      <x v="21"/>
    </i>
    <i r="3">
      <x v="2"/>
    </i>
    <i r="4">
      <x v="34"/>
    </i>
    <i r="3">
      <x v="4"/>
    </i>
    <i r="4">
      <x v="3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0" hier="31" name="[BazaZaUpit].[Konto Broj i Naziv 1].[All]" cap="All"/>
  </pageFields>
  <dataFields count="4">
    <dataField fld="6" subtotal="count" baseField="0" baseItem="0"/>
    <dataField fld="7" subtotal="count" baseField="0" baseItem="0"/>
    <dataField fld="8" subtotal="count" baseField="0" baseItem="0"/>
    <dataField fld="9" subtotal="count" baseField="0" baseItem="0"/>
  </dataFields>
  <formats count="20">
    <format dxfId="493">
      <pivotArea type="all" dataOnly="0" outline="0" fieldPosition="0"/>
    </format>
    <format dxfId="492">
      <pivotArea type="all" dataOnly="0" outline="0" fieldPosition="0"/>
    </format>
    <format dxfId="491">
      <pivotArea outline="0" collapsedLevelsAreSubtotals="1" fieldPosition="0"/>
    </format>
    <format dxfId="490">
      <pivotArea outline="0" collapsedLevelsAreSubtotals="1" fieldPosition="0"/>
    </format>
    <format dxfId="489">
      <pivotArea type="all" dataOnly="0" outline="0" fieldPosition="0"/>
    </format>
    <format dxfId="488">
      <pivotArea outline="0" collapsedLevelsAreSubtotals="1" fieldPosition="0"/>
    </format>
    <format dxfId="487">
      <pivotArea field="0" type="button" dataOnly="0" labelOnly="1" outline="0" axis="axisPage" fieldPosition="0"/>
    </format>
    <format dxfId="486">
      <pivotArea field="0" type="button" dataOnly="0" labelOnly="1" outline="0" axis="axisPage" fieldPosition="0"/>
    </format>
    <format dxfId="485">
      <pivotArea dataOnly="0" labelOnly="1" fieldPosition="0">
        <references count="1">
          <reference field="2" count="0"/>
        </references>
      </pivotArea>
    </format>
    <format dxfId="484">
      <pivotArea dataOnly="0" labelOnly="1" fieldPosition="0">
        <references count="1">
          <reference field="5" count="0"/>
        </references>
      </pivotArea>
    </format>
    <format dxfId="483">
      <pivotArea dataOnly="0" labelOnly="1" fieldPosition="0">
        <references count="1">
          <reference field="3" count="0"/>
        </references>
      </pivotArea>
    </format>
    <format dxfId="482">
      <pivotArea dataOnly="0" labelOnly="1" fieldPosition="0">
        <references count="1">
          <reference field="4" count="0"/>
        </references>
      </pivotArea>
    </format>
    <format dxfId="481">
      <pivotArea dataOnly="0" fieldPosition="0">
        <references count="1">
          <reference field="1" count="0"/>
        </references>
      </pivotArea>
    </format>
    <format dxfId="480">
      <pivotArea dataOnly="0" fieldPosition="0">
        <references count="1">
          <reference field="1" count="0"/>
        </references>
      </pivotArea>
    </format>
    <format dxfId="479">
      <pivotArea dataOnly="0" fieldPosition="0">
        <references count="1">
          <reference field="2" count="0"/>
        </references>
      </pivotArea>
    </format>
    <format dxfId="478">
      <pivotArea dataOnly="0" fieldPosition="0">
        <references count="1">
          <reference field="5" count="0"/>
        </references>
      </pivotArea>
    </format>
    <format dxfId="477">
      <pivotArea dataOnly="0" fieldPosition="0">
        <references count="1">
          <reference field="3" count="0"/>
        </references>
      </pivotArea>
    </format>
    <format dxfId="476">
      <pivotArea dataOnly="0" fieldPosition="0">
        <references count="1">
          <reference field="5" count="0"/>
        </references>
      </pivotArea>
    </format>
    <format dxfId="475">
      <pivotArea grandRow="1" outline="0" collapsedLevelsAreSubtotals="1" fieldPosition="0"/>
    </format>
    <format dxfId="474">
      <pivotArea dataOnly="0" labelOnly="1" grandRow="1" outline="0" fieldPosition="0"/>
    </format>
  </formats>
  <pivotHierarchies count="11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5">
    <rowHierarchyUsage hierarchyUsage="28"/>
    <rowHierarchyUsage hierarchyUsage="29"/>
    <rowHierarchyUsage hierarchyUsage="30"/>
    <rowHierarchyUsage hierarchyUsage="32"/>
    <rowHierarchyUsage hierarchyUsage="3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5.xml><?xml version="1.0" encoding="utf-8"?>
<pivotTableDefinition xmlns="http://schemas.openxmlformats.org/spreadsheetml/2006/main" name="Zaokretna tablica1" cacheId="17" applyNumberFormats="0" applyBorderFormats="0" applyFontFormats="0" applyPatternFormats="0" applyAlignmentFormats="0" applyWidthHeightFormats="1" dataCaption="Vrijednosti" tag="0c4cbb5c-7d48-495c-b5cc-b3783059e035" updatedVersion="6" minRefreshableVersion="3" subtotalHiddenItems="1" colGrandTotals="0" itemPrintTitles="1" createdVersion="8" indent="0" outline="1" outlineData="1" multipleFieldFilters="0" rowHeaderCaption="">
  <location ref="A10:E17" firstHeaderRow="0" firstDataRow="1" firstDataCol="1" rowPageCount="1" colPageCount="1"/>
  <pivotFields count="9">
    <pivotField axis="axisPage" allDrilled="1" showAll="0" dataSourceSort="1" defaultAttributeDrillState="1">
      <items count="3">
        <item s="1" x="0"/>
        <item s="1" x="1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4">
        <item x="0"/>
        <item x="1"/>
        <item x="2"/>
        <item t="default"/>
      </items>
    </pivotField>
    <pivotField dataField="1" showAll="0"/>
    <pivotField dataField="1" showAll="0"/>
    <pivotField dataField="1" showAll="0"/>
    <pivotField dataField="1" showAll="0"/>
  </pivotFields>
  <rowFields count="4">
    <field x="1"/>
    <field x="2"/>
    <field x="3"/>
    <field x="4"/>
  </rowFields>
  <rowItems count="7">
    <i>
      <x/>
    </i>
    <i r="1">
      <x/>
    </i>
    <i r="2">
      <x/>
    </i>
    <i r="3">
      <x/>
    </i>
    <i r="3">
      <x v="1"/>
    </i>
    <i r="3">
      <x v="2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0" hier="31" name="[BazaZaUpit].[Konto Broj i Naziv 1].[All]" cap="All"/>
  </pageFields>
  <dataFields count="4">
    <dataField fld="5" subtotal="count" baseField="0" baseItem="0"/>
    <dataField fld="7" subtotal="count" baseField="0" baseItem="0"/>
    <dataField fld="6" subtotal="count" baseField="0" baseItem="0"/>
    <dataField fld="8" subtotal="count" baseField="0" baseItem="0"/>
  </dataFields>
  <formats count="36">
    <format dxfId="529">
      <pivotArea type="all" dataOnly="0" outline="0" fieldPosition="0"/>
    </format>
    <format dxfId="528">
      <pivotArea type="all" dataOnly="0" outline="0" fieldPosition="0"/>
    </format>
    <format dxfId="527">
      <pivotArea outline="0" collapsedLevelsAreSubtotals="1" fieldPosition="0"/>
    </format>
    <format dxfId="526">
      <pivotArea outline="0" collapsedLevelsAreSubtotals="1" fieldPosition="0"/>
    </format>
    <format dxfId="525">
      <pivotArea type="all" dataOnly="0" outline="0" fieldPosition="0"/>
    </format>
    <format dxfId="524">
      <pivotArea outline="0" collapsedLevelsAreSubtotals="1" fieldPosition="0"/>
    </format>
    <format dxfId="523">
      <pivotArea field="0" type="button" dataOnly="0" labelOnly="1" outline="0" axis="axisPage" fieldPosition="0"/>
    </format>
    <format dxfId="522">
      <pivotArea field="0" type="button" dataOnly="0" labelOnly="1" outline="0" axis="axisPage" fieldPosition="0"/>
    </format>
    <format dxfId="521">
      <pivotArea field="1" type="button" dataOnly="0" labelOnly="1" outline="0" axis="axisRow" fieldPosition="0"/>
    </format>
    <format dxfId="520">
      <pivotArea dataOnly="0" labelOnly="1" grandRow="1" outline="0" fieldPosition="0"/>
    </format>
    <format dxfId="519">
      <pivotArea collapsedLevelsAreSubtotals="1" fieldPosition="0">
        <references count="1">
          <reference field="1" count="0"/>
        </references>
      </pivotArea>
    </format>
    <format dxfId="518">
      <pivotArea collapsedLevelsAreSubtotals="1" fieldPosition="0">
        <references count="2">
          <reference field="1" count="0" selected="0"/>
          <reference field="2" count="0"/>
        </references>
      </pivotArea>
    </format>
    <format dxfId="517">
      <pivotArea collapsedLevelsAreSubtotals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516">
      <pivotArea dataOnly="0" labelOnly="1" fieldPosition="0">
        <references count="1">
          <reference field="1" count="0"/>
        </references>
      </pivotArea>
    </format>
    <format dxfId="515">
      <pivotArea dataOnly="0" labelOnly="1" fieldPosition="0">
        <references count="2">
          <reference field="1" count="0" selected="0"/>
          <reference field="2" count="0"/>
        </references>
      </pivotArea>
    </format>
    <format dxfId="514">
      <pivotArea dataOnly="0" labelOnly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513">
      <pivotArea collapsedLevelsAreSubtotals="1" fieldPosition="0">
        <references count="1">
          <reference field="1" count="0"/>
        </references>
      </pivotArea>
    </format>
    <format dxfId="512">
      <pivotArea collapsedLevelsAreSubtotals="1" fieldPosition="0">
        <references count="2">
          <reference field="1" count="0" selected="0"/>
          <reference field="2" count="0"/>
        </references>
      </pivotArea>
    </format>
    <format dxfId="511">
      <pivotArea collapsedLevelsAreSubtotals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510">
      <pivotArea dataOnly="0" labelOnly="1" fieldPosition="0">
        <references count="1">
          <reference field="1" count="0"/>
        </references>
      </pivotArea>
    </format>
    <format dxfId="509">
      <pivotArea dataOnly="0" labelOnly="1" fieldPosition="0">
        <references count="2">
          <reference field="1" count="0" selected="0"/>
          <reference field="2" count="0"/>
        </references>
      </pivotArea>
    </format>
    <format dxfId="508">
      <pivotArea dataOnly="0" labelOnly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507">
      <pivotArea grandRow="1" outline="0" collapsedLevelsAreSubtotals="1" fieldPosition="0"/>
    </format>
    <format dxfId="506">
      <pivotArea dataOnly="0" labelOnly="1" grandRow="1" outline="0" fieldPosition="0"/>
    </format>
    <format dxfId="505">
      <pivotArea grandRow="1" outline="0" collapsedLevelsAreSubtotals="1" fieldPosition="0"/>
    </format>
    <format dxfId="504">
      <pivotArea dataOnly="0" labelOnly="1" grandRow="1" outline="0" fieldPosition="0"/>
    </format>
    <format dxfId="503">
      <pivotArea dataOnly="0" labelOnly="1" outline="0" fieldPosition="0">
        <references count="1">
          <reference field="0" count="0"/>
        </references>
      </pivotArea>
    </format>
    <format dxfId="502">
      <pivotArea dataOnly="0" fieldPosition="0">
        <references count="1">
          <reference field="4" count="3">
            <x v="0"/>
            <x v="1"/>
            <x v="2"/>
          </reference>
        </references>
      </pivotArea>
    </format>
    <format dxfId="501">
      <pivotArea dataOnly="0" fieldPosition="0">
        <references count="1">
          <reference field="3" count="0"/>
        </references>
      </pivotArea>
    </format>
    <format dxfId="500">
      <pivotArea dataOnly="0" fieldPosition="0">
        <references count="1">
          <reference field="2" count="0"/>
        </references>
      </pivotArea>
    </format>
    <format dxfId="499">
      <pivotArea dataOnly="0" fieldPosition="0">
        <references count="1">
          <reference field="1" count="0"/>
        </references>
      </pivotArea>
    </format>
    <format dxfId="498">
      <pivotArea dataOnly="0" fieldPosition="0">
        <references count="1">
          <reference field="1" count="0"/>
        </references>
      </pivotArea>
    </format>
    <format dxfId="497">
      <pivotArea dataOnly="0" fieldPosition="0">
        <references count="1">
          <reference field="2" count="0"/>
        </references>
      </pivotArea>
    </format>
    <format dxfId="496">
      <pivotArea dataOnly="0" fieldPosition="0">
        <references count="1">
          <reference field="3" count="0"/>
        </references>
      </pivotArea>
    </format>
    <format dxfId="495">
      <pivotArea collapsedLevelsAreSubtotals="1" fieldPosition="0">
        <references count="4">
          <reference field="1" count="0" selected="0"/>
          <reference field="2" count="0" selected="0"/>
          <reference field="3" count="0" selected="0"/>
          <reference field="4" count="3">
            <x v="0"/>
            <x v="1"/>
            <x v="2"/>
          </reference>
        </references>
      </pivotArea>
    </format>
    <format dxfId="494">
      <pivotArea dataOnly="0" labelOnly="1" fieldPosition="0">
        <references count="4">
          <reference field="1" count="0" selected="0"/>
          <reference field="2" count="0" selected="0"/>
          <reference field="3" count="0" selected="0"/>
          <reference field="4" count="3">
            <x v="0"/>
            <x v="1"/>
            <x v="2"/>
          </reference>
        </references>
      </pivotArea>
    </format>
  </formats>
  <pivotHierarchies count="11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4">
    <rowHierarchyUsage hierarchyUsage="25"/>
    <rowHierarchyUsage hierarchyUsage="26"/>
    <rowHierarchyUsage hierarchyUsage="27"/>
    <rowHierarchyUsage hierarchyUsage="30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6.xml><?xml version="1.0" encoding="utf-8"?>
<pivotTableDefinition xmlns="http://schemas.openxmlformats.org/spreadsheetml/2006/main" name="Zaokretna tablica4" cacheId="15" applyNumberFormats="0" applyBorderFormats="0" applyFontFormats="0" applyPatternFormats="0" applyAlignmentFormats="0" applyWidthHeightFormats="1" dataCaption="Vrijednosti" tag="073771c0-da9f-4261-a93e-b31a702084de" updatedVersion="6" minRefreshableVersion="3" useAutoFormatting="1" itemPrintTitles="1" createdVersion="6" indent="0" outline="1" outlineData="1" multipleFieldFilters="0" chartFormat="1">
  <location ref="A116:C123" firstHeaderRow="0" firstDataRow="1" firstDataCol="1"/>
  <pivotFields count="4">
    <pivotField axis="axisRow" allDrilled="1" showAll="0" dataSourceSort="1" defaultAttributeDrillState="1">
      <items count="3">
        <item s="1" x="0"/>
        <item s="1" x="1"/>
        <item t="default"/>
      </items>
    </pivotField>
    <pivotField axis="axisRow" allDrilled="1" showAll="0" dataSourceSort="1" defaultAttributeDrillState="1">
      <items count="4">
        <item x="0"/>
        <item x="1"/>
        <item x="2"/>
        <item t="default"/>
      </items>
    </pivotField>
    <pivotField dataField="1" showAll="0"/>
    <pivotField dataField="1" showAll="0"/>
  </pivotFields>
  <rowFields count="2">
    <field x="1"/>
    <field x="0"/>
  </rowFields>
  <rowItems count="7">
    <i>
      <x/>
    </i>
    <i r="1">
      <x/>
    </i>
    <i>
      <x v="1"/>
    </i>
    <i r="1">
      <x v="1"/>
    </i>
    <i>
      <x v="2"/>
    </i>
    <i r="1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fld="3" subtotal="count" baseField="0" baseItem="0"/>
    <dataField fld="2" subtotal="count" baseField="0" baseItem="0"/>
  </dataFields>
  <chartFormats count="8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1" count="1" selected="0">
            <x v="0"/>
          </reference>
        </references>
      </pivotArea>
    </chartFormat>
    <chartFormat chart="0" format="3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1" count="1" selected="0">
            <x v="1"/>
          </reference>
        </references>
      </pivotArea>
    </chartFormat>
    <chartFormat chart="0" format="4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1" count="1" selected="0">
            <x v="2"/>
          </reference>
        </references>
      </pivotArea>
    </chartFormat>
    <chartFormat chart="0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6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1" count="1" selected="0">
            <x v="0"/>
          </reference>
        </references>
      </pivotArea>
    </chartFormat>
    <chartFormat chart="0" format="7">
      <pivotArea type="data" outline="0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1" count="1" selected="0">
            <x v="1"/>
          </reference>
        </references>
      </pivotArea>
    </chartFormat>
    <chartFormat chart="0" format="8">
      <pivotArea type="data" outline="0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1" count="1" selected="0">
            <x v="2"/>
          </reference>
        </references>
      </pivotArea>
    </chartFormat>
  </chartFormats>
  <pivotHierarchies count="113">
    <pivotHierarchy dragToData="1"/>
    <pivotHierarchy dragToData="1"/>
    <pivotHierarchy dragToData="1"/>
    <pivotHierarchy dragToData="1">
      <members count="3" level="1">
        <member name=""/>
        <member name="[BazaZaUpit].[PRIHODI BROJ I NAZIV 3].&amp;[632 Pomoći od međunarodnih organizacija te institucija i tijela EU]"/>
        <member name="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4"/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7.xml><?xml version="1.0" encoding="utf-8"?>
<pivotTableDefinition xmlns="http://schemas.openxmlformats.org/spreadsheetml/2006/main" name="Zaokretna tablica3" cacheId="5" applyNumberFormats="0" applyBorderFormats="0" applyFontFormats="0" applyPatternFormats="0" applyAlignmentFormats="0" applyWidthHeightFormats="1" dataCaption="Vrijednosti" tag="b760e004-f999-4e13-9777-51660bd4cfc9" updatedVersion="6" minRefreshableVersion="3" useAutoFormatting="1" itemPrintTitles="1" createdVersion="6" indent="0" outline="1" outlineData="1" multipleFieldFilters="0" chartFormat="2">
  <location ref="A54:C61" firstHeaderRow="0" firstDataRow="1" firstDataCol="1"/>
  <pivotFields count="3">
    <pivotField axis="axisRow" allDrilled="1" showAll="0" dataSourceSort="1" defaultAttributeDrillState="1">
      <items count="7">
        <item s="1" x="0"/>
        <item s="1" x="1"/>
        <item s="1" x="2"/>
        <item s="1" x="3"/>
        <item s="1" x="4"/>
        <item s="1" x="5"/>
        <item t="default"/>
      </items>
    </pivotField>
    <pivotField dataField="1" showAll="0"/>
    <pivotField dataField="1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fld="1" subtotal="count" baseField="0" baseItem="0"/>
    <dataField fld="2" subtotal="count" baseField="0" baseItem="0"/>
  </dataFields>
  <chartFormats count="2">
    <chartFormat chart="0" format="2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11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>
      <members count="8" level="1">
        <member name=""/>
        <member name=""/>
        <member name=""/>
        <member name="[BazaZaUpit].[Konto Broj i Naziv 2].&amp;[51 Izdaci za financijsku imovinu i otplate zajmova]"/>
        <member name=""/>
        <member name="[BazaZaUpit].[Konto Broj i Naziv 2].&amp;[41 Rashodi za nabavu neproizvedene dugotrajne imovine]"/>
        <member name=""/>
        <member name="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32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8.xml><?xml version="1.0" encoding="utf-8"?>
<pivotTableDefinition xmlns="http://schemas.openxmlformats.org/spreadsheetml/2006/main" name="Zaokretna tablica2" cacheId="14" applyNumberFormats="0" applyBorderFormats="0" applyFontFormats="0" applyPatternFormats="0" applyAlignmentFormats="0" applyWidthHeightFormats="1" dataCaption="Vrijednosti" tag="a25243d3-bf02-4a1c-b6d1-6e3f724cee5c" updatedVersion="6" minRefreshableVersion="3" useAutoFormatting="1" subtotalHiddenItems="1" itemPrintTitles="1" createdVersion="6" indent="0" outline="1" outlineData="1" multipleFieldFilters="0" chartFormat="3">
  <location ref="A40:C43" firstHeaderRow="0" firstDataRow="1" firstDataCol="1"/>
  <pivotFields count="5">
    <pivotField allDrilled="1" showAll="0" sortType="ascending" defaultAttributeDrillState="1">
      <items count="7">
        <item s="1" x="0"/>
        <item s="1" x="1"/>
        <item s="1" x="2"/>
        <item s="1" x="3"/>
        <item s="1" x="4"/>
        <item s="1" x="5"/>
        <item t="default"/>
      </items>
    </pivotField>
    <pivotField dataField="1" showAll="0"/>
    <pivotField allDrilled="1" showAll="0" dataSourceSort="1" defaultAttributeDrillState="1">
      <items count="11">
        <item s="1" x="0"/>
        <item s="1" x="1"/>
        <item s="1" x="2"/>
        <item s="1" x="3"/>
        <item s="1" x="4"/>
        <item s="1" x="5"/>
        <item x="6"/>
        <item x="7"/>
        <item x="8"/>
        <item x="9"/>
        <item t="default"/>
      </items>
    </pivotField>
    <pivotField axis="axisRow" allDrilled="1" showAll="0" dataSourceSort="1" defaultAttributeDrillState="1">
      <items count="3">
        <item s="1" x="0"/>
        <item s="1" x="1"/>
        <item t="default"/>
      </items>
    </pivotField>
    <pivotField dataField="1" showAll="0"/>
  </pivotFields>
  <rowFields count="1">
    <field x="3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fld="4" subtotal="count" baseField="0" baseItem="0"/>
    <dataField name="% " fld="1" showDataAs="percentOfTotal" baseField="0" baseItem="0" numFmtId="10"/>
  </dataFields>
  <chartFormats count="3">
    <chartFormat chart="0" format="10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10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11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>
      <members count="7" level="1">
        <member name=""/>
        <member name=""/>
        <member name=""/>
        <member name=""/>
        <member name="[BazaZaUpit].[Konto Broj i Naziv 2].&amp;[41 Rashodi za nabavu neproizvedene dugotrajne imovine]"/>
        <member name=""/>
        <member name=""/>
      </members>
    </pivotHierarchy>
    <pivotHierarchy dragToData="1"/>
    <pivotHierarchy dragToData="1"/>
    <pivotHierarchy dragToData="1">
      <members count="7" level="1">
        <member name=""/>
        <member name=""/>
        <member name=""/>
        <member name=""/>
        <member name="[BazaZaUpit].[Konto Broj i Naziv 2 - Legenda].&amp;[41 Rashodi za nabavu neproizvedene dugotrajne imovine]"/>
        <member name=""/>
        <member name=""/>
      </members>
    </pivotHierarchy>
    <pivotHierarchy dragToData="1"/>
    <pivotHierarchy dragToData="1"/>
    <pivotHierarchy dragToData="1"/>
    <pivotHierarchy dragToData="1"/>
    <pivotHierarchy dragToData="1" caption="% 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9.xml><?xml version="1.0" encoding="utf-8"?>
<pivotTableDefinition xmlns="http://schemas.openxmlformats.org/spreadsheetml/2006/main" name="Zaokretna tablica1" cacheId="4" applyNumberFormats="0" applyBorderFormats="0" applyFontFormats="0" applyPatternFormats="0" applyAlignmentFormats="0" applyWidthHeightFormats="1" dataCaption="Vrijednosti" tag="d581ca9d-58bb-4415-a2b5-c1e3d5b6ea9b" updatedVersion="6" minRefreshableVersion="3" useAutoFormatting="1" subtotalHiddenItems="1" itemPrintTitles="1" createdVersion="6" indent="0" outline="1" outlineData="1" multipleFieldFilters="0" chartFormat="3">
  <location ref="A1:B8" firstHeaderRow="1" firstDataRow="1" firstDataCol="1"/>
  <pivotFields count="3">
    <pivotField axis="axisRow" allDrilled="1" showAll="0" sortType="ascending" defaultAttributeDrillState="1">
      <items count="7">
        <item s="1" x="0"/>
        <item s="1" x="1"/>
        <item s="1" x="2"/>
        <item s="1" x="3"/>
        <item s="1" x="4"/>
        <item s="1" x="5"/>
        <item t="default"/>
      </items>
    </pivotField>
    <pivotField dataField="1" showAll="0"/>
    <pivotField allDrilled="1" showAll="0" dataSourceSort="1" defaultAttributeDrillState="1">
      <items count="11">
        <item s="1" x="0"/>
        <item s="1" x="1"/>
        <item s="1" x="2"/>
        <item s="1" x="3"/>
        <item s="1" x="4"/>
        <item s="1" x="5"/>
        <item x="6"/>
        <item x="7"/>
        <item x="8"/>
        <item x="9"/>
        <item t="default"/>
      </items>
    </pivotField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% " fld="1" showDataAs="percentOfTotal" baseField="0" baseItem="0" numFmtId="10"/>
  </dataFields>
  <chartFormats count="7">
    <chartFormat chart="2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0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2" format="1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2" format="12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2" format="13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2" format="14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2" format="1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</chartFormats>
  <pivotHierarchies count="11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>
      <members count="7" level="1">
        <member name=""/>
        <member name=""/>
        <member name=""/>
        <member name=""/>
        <member name="[BazaZaUpit].[Konto Broj i Naziv 2].&amp;[41 Rashodi za nabavu neproizvedene dugotrajne imovine]"/>
        <member name=""/>
        <member name=""/>
      </members>
    </pivotHierarchy>
    <pivotHierarchy dragToData="1"/>
    <pivotHierarchy dragToData="1"/>
    <pivotHierarchy dragToData="1">
      <members count="7" level="1">
        <member name=""/>
        <member name=""/>
        <member name=""/>
        <member name=""/>
        <member name="[BazaZaUpit].[Konto Broj i Naziv 2 - Legenda].&amp;[41 Rashodi za nabavu neproizvedene dugotrajne imovine]"/>
        <member name=""/>
        <member name=""/>
      </members>
    </pivotHierarchy>
    <pivotHierarchy dragToData="1"/>
    <pivotHierarchy dragToData="1"/>
    <pivotHierarchy dragToData="1"/>
    <pivotHierarchy dragToData="1"/>
    <pivotHierarchy dragToData="1" caption="% 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32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Zaokretna tablica3" cacheId="9" applyNumberFormats="0" applyBorderFormats="0" applyFontFormats="0" applyPatternFormats="0" applyAlignmentFormats="0" applyWidthHeightFormats="1" dataCaption="Vrijednosti" grandTotalCaption="PRIHODI UKUPNO" tag="4527fdd4-357a-4343-b4c7-da825bf744b1" updatedVersion="6" minRefreshableVersion="3" subtotalHiddenItems="1" rowGrandTotals="0" colGrandTotals="0" itemPrintTitles="1" createdVersion="8" indent="0" outline="1" outlineData="1" multipleFieldFilters="0">
  <location ref="A60:G61" firstHeaderRow="0" firstDataRow="1" firstDataCol="1"/>
  <pivotFields count="8">
    <pivotField allDrilled="1" subtotalTop="0" showAll="0" dataSourceSort="1" defaultSubtotal="0" defaultAttributeDrillState="1">
      <items count="1">
        <item s="1" x="0"/>
      </items>
    </pivotField>
    <pivotField axis="axisRow" allDrilled="1" subtotalTop="0" showAll="0" dataSourceSort="1" defaultSubtotal="0" defaultAttributeDrillState="1">
      <items count="2">
        <item n="PRIJENOS SREDSTAVA U SLJEDEĆU GODINU" s="1" x="0"/>
        <item n="PRIJENOS SREDSTAVA IZ PRETHODNE GODINE" x="1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1"/>
  </rowFields>
  <rowItems count="1">
    <i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fld="2" subtotal="count" baseField="0" baseItem="0"/>
    <dataField fld="3" subtotal="count" baseField="0" baseItem="0"/>
    <dataField fld="4" subtotal="count" baseField="0" baseItem="0"/>
    <dataField fld="5" subtotal="count" baseField="0" baseItem="0"/>
    <dataField fld="6" subtotal="count" baseField="0" baseItem="0" numFmtId="4"/>
    <dataField fld="7" subtotal="count" baseField="0" baseItem="0" numFmtId="4"/>
  </dataFields>
  <formats count="34">
    <format dxfId="895">
      <pivotArea type="all" dataOnly="0" outline="0" fieldPosition="0"/>
    </format>
    <format dxfId="894">
      <pivotArea dataOnly="0" labelOnly="1" grandRow="1" outline="0" fieldPosition="0"/>
    </format>
    <format dxfId="893">
      <pivotArea type="all" dataOnly="0" outline="0" fieldPosition="0"/>
    </format>
    <format dxfId="892">
      <pivotArea outline="0" collapsedLevelsAreSubtotals="1" fieldPosition="0"/>
    </format>
    <format dxfId="891">
      <pivotArea dataOnly="0" labelOnly="1" grandRow="1" outline="0" fieldPosition="0"/>
    </format>
    <format dxfId="890">
      <pivotArea grandRow="1" outline="0" collapsedLevelsAreSubtotals="1" fieldPosition="0"/>
    </format>
    <format dxfId="889">
      <pivotArea grandRow="1" outline="0" collapsedLevelsAreSubtotals="1" fieldPosition="0"/>
    </format>
    <format dxfId="888">
      <pivotArea type="all" dataOnly="0" outline="0" fieldPosition="0"/>
    </format>
    <format dxfId="887">
      <pivotArea outline="0" collapsedLevelsAreSubtotals="1" fieldPosition="0"/>
    </format>
    <format dxfId="886">
      <pivotArea field="1" type="button" dataOnly="0" labelOnly="1" outline="0" axis="axisRow" fieldPosition="0"/>
    </format>
    <format dxfId="885">
      <pivotArea dataOnly="0" labelOnly="1" fieldPosition="0">
        <references count="1">
          <reference field="1" count="0"/>
        </references>
      </pivotArea>
    </format>
    <format dxfId="884">
      <pivotArea outline="0" collapsedLevelsAreSubtotals="1" fieldPosition="0"/>
    </format>
    <format dxfId="883">
      <pivotArea type="all" dataOnly="0" outline="0" fieldPosition="0"/>
    </format>
    <format dxfId="882">
      <pivotArea outline="0" collapsedLevelsAreSubtotals="1" fieldPosition="0"/>
    </format>
    <format dxfId="881">
      <pivotArea field="1" type="button" dataOnly="0" labelOnly="1" outline="0" axis="axisRow" fieldPosition="0"/>
    </format>
    <format dxfId="880">
      <pivotArea dataOnly="0" labelOnly="1" fieldPosition="0">
        <references count="1">
          <reference field="1" count="0"/>
        </references>
      </pivotArea>
    </format>
    <format dxfId="879">
      <pivotArea outline="0" collapsedLevelsAreSubtotals="1" fieldPosition="0"/>
    </format>
    <format dxfId="878">
      <pivotArea type="all" dataOnly="0" outline="0" fieldPosition="0"/>
    </format>
    <format dxfId="877">
      <pivotArea outline="0" collapsedLevelsAreSubtotals="1" fieldPosition="0"/>
    </format>
    <format dxfId="876">
      <pivotArea field="1" type="button" dataOnly="0" labelOnly="1" outline="0" axis="axisRow" fieldPosition="0"/>
    </format>
    <format dxfId="875">
      <pivotArea dataOnly="0" labelOnly="1" fieldPosition="0">
        <references count="1">
          <reference field="1" count="0"/>
        </references>
      </pivotArea>
    </format>
    <format dxfId="874">
      <pivotArea type="all" dataOnly="0" outline="0" fieldPosition="0"/>
    </format>
    <format dxfId="873">
      <pivotArea dataOnly="0" labelOnly="1" fieldPosition="0">
        <references count="1">
          <reference field="1" count="0"/>
        </references>
      </pivotArea>
    </format>
    <format dxfId="872">
      <pivotArea type="all" dataOnly="0" outline="0" fieldPosition="0"/>
    </format>
    <format dxfId="871">
      <pivotArea outline="0" collapsedLevelsAreSubtotals="1" fieldPosition="0"/>
    </format>
    <format dxfId="870">
      <pivotArea field="1" type="button" dataOnly="0" labelOnly="1" outline="0" axis="axisRow" fieldPosition="0"/>
    </format>
    <format dxfId="869">
      <pivotArea dataOnly="0" labelOnly="1" fieldPosition="0">
        <references count="1">
          <reference field="1" count="1">
            <x v="0"/>
          </reference>
        </references>
      </pivotArea>
    </format>
    <format dxfId="868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867">
      <pivotArea dataOnly="0" labelOnly="1" outline="0" fieldPosition="0">
        <references count="1">
          <reference field="4294967294" count="2">
            <x v="4"/>
            <x v="5"/>
          </reference>
        </references>
      </pivotArea>
    </format>
    <format dxfId="26">
      <pivotArea type="all" dataOnly="0" outline="0" fieldPosition="0"/>
    </format>
    <format dxfId="25">
      <pivotArea outline="0" collapsedLevelsAreSubtotals="1" fieldPosition="0"/>
    </format>
    <format dxfId="24">
      <pivotArea field="1" type="button" dataOnly="0" labelOnly="1" outline="0" axis="axisRow" fieldPosition="0"/>
    </format>
    <format dxfId="23">
      <pivotArea dataOnly="0" labelOnly="1" fieldPosition="0">
        <references count="1">
          <reference field="1" count="1">
            <x v="0"/>
          </reference>
        </references>
      </pivotArea>
    </format>
    <format dxfId="22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pivotHierarchies count="11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1">
    <rowHierarchyUsage hierarchyUsage="3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0.xml><?xml version="1.0" encoding="utf-8"?>
<pivotTableDefinition xmlns="http://schemas.openxmlformats.org/spreadsheetml/2006/main" name="Zaokretna tablica18" cacheId="2" applyNumberFormats="0" applyBorderFormats="0" applyFontFormats="0" applyPatternFormats="0" applyAlignmentFormats="0" applyWidthHeightFormats="1" dataCaption="Vrijednosti" tag="7267735f-fb4f-4ff1-af64-e4c11a05714c" updatedVersion="6" minRefreshableVersion="3" subtotalHiddenItems="1" colGrandTotals="0" itemPrintTitles="1" createdVersion="8" indent="0" outline="1" outlineData="1" multipleFieldFilters="0" rowHeaderCaption="">
  <location ref="A36:D138" firstHeaderRow="0" firstDataRow="1" firstDataCol="1" rowPageCount="1" colPageCount="1"/>
  <pivotFields count="12">
    <pivotField dataField="1" showAll="0"/>
    <pivotField dataField="1" showAll="0"/>
    <pivotField dataField="1" showAll="0"/>
    <pivotField axis="axisPage" allDrilled="1" showAll="0" dataSourceSort="1" defaultAttributeDrillState="1">
      <items count="3">
        <item s="1" x="0"/>
        <item s="1" x="1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6">
        <item x="0"/>
        <item x="1"/>
        <item x="2"/>
        <item x="3"/>
        <item x="4"/>
        <item t="default"/>
      </items>
    </pivotField>
    <pivotField axis="axisRow" allDrilled="1" showAll="0" dataSourceSort="1">
      <items count="8">
        <item x="0"/>
        <item x="1"/>
        <item x="2"/>
        <item x="3"/>
        <item x="4"/>
        <item x="5"/>
        <item x="6"/>
        <item t="default"/>
      </items>
    </pivotField>
    <pivotField axis="axisRow" allDrilled="1" showAll="0" dataSourceSort="1" defaultAttributeDrillState="1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axis="axisRow" allDrilled="1" showAll="0" dataSourceSort="1" defaultAttributeDrillState="1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</pivotFields>
  <rowFields count="8">
    <field x="4"/>
    <field x="5"/>
    <field x="6"/>
    <field x="7"/>
    <field x="8"/>
    <field x="9"/>
    <field x="10"/>
    <field x="11"/>
  </rowFields>
  <rowItems count="102">
    <i>
      <x/>
    </i>
    <i r="1">
      <x/>
    </i>
    <i r="2">
      <x/>
    </i>
    <i r="3">
      <x/>
    </i>
    <i r="4">
      <x/>
    </i>
    <i r="5">
      <x/>
    </i>
    <i r="6">
      <x/>
    </i>
    <i r="7">
      <x/>
    </i>
    <i r="7">
      <x v="1"/>
    </i>
    <i r="6">
      <x v="1"/>
    </i>
    <i r="7">
      <x v="2"/>
    </i>
    <i r="6">
      <x v="2"/>
    </i>
    <i r="7">
      <x v="3"/>
    </i>
    <i r="5">
      <x v="1"/>
    </i>
    <i r="6">
      <x v="3"/>
    </i>
    <i r="7">
      <x v="4"/>
    </i>
    <i r="7">
      <x v="5"/>
    </i>
    <i r="7">
      <x v="6"/>
    </i>
    <i r="6">
      <x v="4"/>
    </i>
    <i r="7">
      <x v="7"/>
    </i>
    <i r="7">
      <x v="8"/>
    </i>
    <i r="7">
      <x v="9"/>
    </i>
    <i r="7">
      <x v="10"/>
    </i>
    <i r="7">
      <x v="11"/>
    </i>
    <i r="6">
      <x v="5"/>
    </i>
    <i r="7">
      <x v="12"/>
    </i>
    <i r="7">
      <x v="13"/>
    </i>
    <i r="7">
      <x v="14"/>
    </i>
    <i r="7">
      <x v="15"/>
    </i>
    <i r="7">
      <x v="16"/>
    </i>
    <i r="7">
      <x v="17"/>
    </i>
    <i r="7">
      <x v="18"/>
    </i>
    <i r="7">
      <x v="19"/>
    </i>
    <i r="6">
      <x v="6"/>
    </i>
    <i r="7">
      <x v="20"/>
    </i>
    <i r="7">
      <x v="21"/>
    </i>
    <i r="7">
      <x v="22"/>
    </i>
    <i r="7">
      <x v="23"/>
    </i>
    <i r="7">
      <x v="24"/>
    </i>
    <i r="7">
      <x v="25"/>
    </i>
    <i r="5">
      <x v="2"/>
    </i>
    <i r="6">
      <x v="7"/>
    </i>
    <i r="7">
      <x v="26"/>
    </i>
    <i r="5">
      <x v="3"/>
    </i>
    <i r="6">
      <x v="8"/>
    </i>
    <i r="7">
      <x v="27"/>
    </i>
    <i r="7">
      <x v="28"/>
    </i>
    <i r="7">
      <x v="29"/>
    </i>
    <i r="5">
      <x v="4"/>
    </i>
    <i r="6">
      <x v="9"/>
    </i>
    <i r="7">
      <x v="30"/>
    </i>
    <i r="4">
      <x v="1"/>
    </i>
    <i r="5">
      <x v="1"/>
    </i>
    <i r="6">
      <x v="5"/>
    </i>
    <i r="7">
      <x v="13"/>
    </i>
    <i r="7">
      <x v="16"/>
    </i>
    <i r="7">
      <x v="31"/>
    </i>
    <i r="5">
      <x v="5"/>
    </i>
    <i r="6">
      <x v="10"/>
    </i>
    <i r="7">
      <x v="32"/>
    </i>
    <i r="5">
      <x v="3"/>
    </i>
    <i r="6">
      <x v="8"/>
    </i>
    <i r="7">
      <x v="27"/>
    </i>
    <i r="4">
      <x v="2"/>
    </i>
    <i r="5">
      <x v="1"/>
    </i>
    <i r="6">
      <x v="4"/>
    </i>
    <i r="7">
      <x v="8"/>
    </i>
    <i r="7">
      <x v="9"/>
    </i>
    <i r="7">
      <x v="10"/>
    </i>
    <i r="6">
      <x v="5"/>
    </i>
    <i r="7">
      <x v="13"/>
    </i>
    <i r="7">
      <x v="19"/>
    </i>
    <i r="6">
      <x v="6"/>
    </i>
    <i r="7">
      <x v="21"/>
    </i>
    <i r="5">
      <x v="6"/>
    </i>
    <i r="6">
      <x v="11"/>
    </i>
    <i r="7">
      <x v="33"/>
    </i>
    <i r="5">
      <x v="3"/>
    </i>
    <i r="6">
      <x v="12"/>
    </i>
    <i r="7">
      <x v="34"/>
    </i>
    <i r="4">
      <x v="3"/>
    </i>
    <i r="5">
      <x/>
    </i>
    <i r="6">
      <x/>
    </i>
    <i r="7">
      <x/>
    </i>
    <i r="6">
      <x v="1"/>
    </i>
    <i r="7">
      <x v="2"/>
    </i>
    <i r="6">
      <x v="2"/>
    </i>
    <i r="7">
      <x v="3"/>
    </i>
    <i r="5">
      <x v="1"/>
    </i>
    <i r="6">
      <x v="3"/>
    </i>
    <i r="7">
      <x v="4"/>
    </i>
    <i r="6">
      <x v="4"/>
    </i>
    <i r="7">
      <x v="7"/>
    </i>
    <i r="6">
      <x v="5"/>
    </i>
    <i r="7">
      <x v="12"/>
    </i>
    <i r="7">
      <x v="18"/>
    </i>
    <i r="6">
      <x v="13"/>
    </i>
    <i r="7">
      <x v="35"/>
    </i>
    <i r="6">
      <x v="6"/>
    </i>
    <i r="7">
      <x v="22"/>
    </i>
    <i r="7">
      <x v="25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3" hier="31" name="[BazaZaUpit].[Konto Broj i Naziv 1].[All]" cap="All"/>
  </pageFields>
  <dataFields count="3">
    <dataField fld="0" subtotal="count" baseField="0" baseItem="0" numFmtId="4"/>
    <dataField fld="2" subtotal="count" baseField="0" baseItem="0" numFmtId="4"/>
    <dataField fld="1" subtotal="count" baseField="0" baseItem="0" numFmtId="4"/>
  </dataFields>
  <formats count="176">
    <format dxfId="380">
      <pivotArea type="all" dataOnly="0" outline="0" fieldPosition="0"/>
    </format>
    <format dxfId="379">
      <pivotArea type="all" dataOnly="0" outline="0" fieldPosition="0"/>
    </format>
    <format dxfId="378">
      <pivotArea outline="0" collapsedLevelsAreSubtotals="1" fieldPosition="0"/>
    </format>
    <format dxfId="377">
      <pivotArea outline="0" collapsedLevelsAreSubtotals="1" fieldPosition="0"/>
    </format>
    <format dxfId="376">
      <pivotArea type="all" dataOnly="0" outline="0" fieldPosition="0"/>
    </format>
    <format dxfId="375">
      <pivotArea outline="0" collapsedLevelsAreSubtotals="1" fieldPosition="0"/>
    </format>
    <format dxfId="374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373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372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371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370">
      <pivotArea field="3" type="button" dataOnly="0" labelOnly="1" outline="0" axis="axisPage" fieldPosition="0"/>
    </format>
    <format dxfId="369">
      <pivotArea field="3" type="button" dataOnly="0" labelOnly="1" outline="0" axis="axisPage" fieldPosition="0"/>
    </format>
    <format dxfId="368">
      <pivotArea collapsedLevelsAreSubtotals="1" fieldPosition="0">
        <references count="2">
          <reference field="4294967294" count="3" selected="0">
            <x v="0"/>
            <x v="1"/>
            <x v="2"/>
          </reference>
          <reference field="4" count="0"/>
        </references>
      </pivotArea>
    </format>
    <format dxfId="367">
      <pivotArea collapsedLevelsAreSubtotals="1" fieldPosition="0">
        <references count="3">
          <reference field="4294967294" count="3" selected="0">
            <x v="0"/>
            <x v="1"/>
            <x v="2"/>
          </reference>
          <reference field="4" count="0" selected="0"/>
          <reference field="5" count="0"/>
        </references>
      </pivotArea>
    </format>
    <format dxfId="366">
      <pivotArea collapsedLevelsAreSubtotals="1" fieldPosition="0">
        <references count="4">
          <reference field="4294967294" count="3" selected="0">
            <x v="0"/>
            <x v="1"/>
            <x v="2"/>
          </reference>
          <reference field="4" count="0" selected="0"/>
          <reference field="5" count="0" selected="0"/>
          <reference field="6" count="0"/>
        </references>
      </pivotArea>
    </format>
    <format dxfId="365">
      <pivotArea collapsedLevelsAreSubtotals="1" fieldPosition="0">
        <references count="5">
          <reference field="4294967294" count="3" selected="0">
            <x v="0"/>
            <x v="1"/>
            <x v="2"/>
          </reference>
          <reference field="4" count="0" selected="0"/>
          <reference field="5" count="0" selected="0"/>
          <reference field="6" count="0" selected="0"/>
          <reference field="7" count="0"/>
        </references>
      </pivotArea>
    </format>
    <format dxfId="364">
      <pivotArea collapsedLevelsAreSubtotals="1" fieldPosition="0">
        <references count="6">
          <reference field="4294967294" count="3" selected="0">
            <x v="0"/>
            <x v="1"/>
            <x v="2"/>
          </reference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0"/>
          </reference>
        </references>
      </pivotArea>
    </format>
    <format dxfId="363">
      <pivotArea collapsedLevelsAreSubtotals="1" fieldPosition="0">
        <references count="2">
          <reference field="4294967294" count="3" selected="0">
            <x v="0"/>
            <x v="1"/>
            <x v="2"/>
          </reference>
          <reference field="4" count="0"/>
        </references>
      </pivotArea>
    </format>
    <format dxfId="362">
      <pivotArea collapsedLevelsAreSubtotals="1" fieldPosition="0">
        <references count="3">
          <reference field="4294967294" count="3" selected="0">
            <x v="0"/>
            <x v="1"/>
            <x v="2"/>
          </reference>
          <reference field="4" count="0" selected="0"/>
          <reference field="5" count="0"/>
        </references>
      </pivotArea>
    </format>
    <format dxfId="361">
      <pivotArea collapsedLevelsAreSubtotals="1" fieldPosition="0">
        <references count="4">
          <reference field="4294967294" count="3" selected="0">
            <x v="0"/>
            <x v="1"/>
            <x v="2"/>
          </reference>
          <reference field="4" count="0" selected="0"/>
          <reference field="5" count="0" selected="0"/>
          <reference field="6" count="0"/>
        </references>
      </pivotArea>
    </format>
    <format dxfId="360">
      <pivotArea collapsedLevelsAreSubtotals="1" fieldPosition="0">
        <references count="5">
          <reference field="4294967294" count="3" selected="0">
            <x v="0"/>
            <x v="1"/>
            <x v="2"/>
          </reference>
          <reference field="4" count="0" selected="0"/>
          <reference field="5" count="0" selected="0"/>
          <reference field="6" count="0" selected="0"/>
          <reference field="7" count="0"/>
        </references>
      </pivotArea>
    </format>
    <format dxfId="359">
      <pivotArea collapsedLevelsAreSubtotals="1" fieldPosition="0">
        <references count="6">
          <reference field="4294967294" count="3" selected="0">
            <x v="0"/>
            <x v="1"/>
            <x v="2"/>
          </reference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0"/>
          </reference>
        </references>
      </pivotArea>
    </format>
    <format dxfId="35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57">
      <pivotArea collapsedLevelsAreSubtotals="1" fieldPosition="0">
        <references count="2">
          <reference field="4294967294" count="3" selected="0">
            <x v="0"/>
            <x v="1"/>
            <x v="2"/>
          </reference>
          <reference field="4" count="0"/>
        </references>
      </pivotArea>
    </format>
    <format dxfId="356">
      <pivotArea collapsedLevelsAreSubtotals="1" fieldPosition="0">
        <references count="3">
          <reference field="4294967294" count="3" selected="0">
            <x v="0"/>
            <x v="1"/>
            <x v="2"/>
          </reference>
          <reference field="4" count="0" selected="0"/>
          <reference field="5" count="0"/>
        </references>
      </pivotArea>
    </format>
    <format dxfId="355">
      <pivotArea collapsedLevelsAreSubtotals="1" fieldPosition="0">
        <references count="4">
          <reference field="4294967294" count="3" selected="0">
            <x v="0"/>
            <x v="1"/>
            <x v="2"/>
          </reference>
          <reference field="4" count="0" selected="0"/>
          <reference field="5" count="0" selected="0"/>
          <reference field="6" count="0"/>
        </references>
      </pivotArea>
    </format>
    <format dxfId="354">
      <pivotArea collapsedLevelsAreSubtotals="1" fieldPosition="0">
        <references count="5">
          <reference field="4294967294" count="3" selected="0">
            <x v="0"/>
            <x v="1"/>
            <x v="2"/>
          </reference>
          <reference field="4" count="0" selected="0"/>
          <reference field="5" count="0" selected="0"/>
          <reference field="6" count="0" selected="0"/>
          <reference field="7" count="0"/>
        </references>
      </pivotArea>
    </format>
    <format dxfId="353">
      <pivotArea collapsedLevelsAreSubtotals="1" fieldPosition="0">
        <references count="6">
          <reference field="4294967294" count="3" selected="0">
            <x v="0"/>
            <x v="1"/>
            <x v="2"/>
          </reference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0"/>
          </reference>
        </references>
      </pivotArea>
    </format>
    <format dxfId="352">
      <pivotArea collapsedLevelsAreSubtotals="1" fieldPosition="0">
        <references count="2">
          <reference field="4294967294" count="3" selected="0">
            <x v="0"/>
            <x v="1"/>
            <x v="2"/>
          </reference>
          <reference field="4" count="0"/>
        </references>
      </pivotArea>
    </format>
    <format dxfId="351">
      <pivotArea collapsedLevelsAreSubtotals="1" fieldPosition="0">
        <references count="3">
          <reference field="4294967294" count="3" selected="0">
            <x v="0"/>
            <x v="1"/>
            <x v="2"/>
          </reference>
          <reference field="4" count="0" selected="0"/>
          <reference field="5" count="0"/>
        </references>
      </pivotArea>
    </format>
    <format dxfId="350">
      <pivotArea collapsedLevelsAreSubtotals="1" fieldPosition="0">
        <references count="4">
          <reference field="4294967294" count="3" selected="0">
            <x v="0"/>
            <x v="1"/>
            <x v="2"/>
          </reference>
          <reference field="4" count="0" selected="0"/>
          <reference field="5" count="0" selected="0"/>
          <reference field="6" count="0"/>
        </references>
      </pivotArea>
    </format>
    <format dxfId="349">
      <pivotArea collapsedLevelsAreSubtotals="1" fieldPosition="0">
        <references count="5">
          <reference field="4294967294" count="3" selected="0">
            <x v="0"/>
            <x v="1"/>
            <x v="2"/>
          </reference>
          <reference field="4" count="0" selected="0"/>
          <reference field="5" count="0" selected="0"/>
          <reference field="6" count="0" selected="0"/>
          <reference field="7" count="0"/>
        </references>
      </pivotArea>
    </format>
    <format dxfId="348">
      <pivotArea collapsedLevelsAreSubtotals="1" fieldPosition="0">
        <references count="6">
          <reference field="4294967294" count="3" selected="0">
            <x v="0"/>
            <x v="1"/>
            <x v="2"/>
          </reference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0"/>
          </reference>
        </references>
      </pivotArea>
    </format>
    <format dxfId="347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1"/>
          </reference>
        </references>
      </pivotArea>
    </format>
    <format dxfId="346">
      <pivotArea dataOnly="0" labelOnly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1"/>
          </reference>
        </references>
      </pivotArea>
    </format>
    <format dxfId="345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2"/>
          </reference>
        </references>
      </pivotArea>
    </format>
    <format dxfId="344">
      <pivotArea dataOnly="0" labelOnly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2"/>
          </reference>
        </references>
      </pivotArea>
    </format>
    <format dxfId="343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3"/>
          </reference>
        </references>
      </pivotArea>
    </format>
    <format dxfId="342">
      <pivotArea dataOnly="0" labelOnly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3"/>
          </reference>
        </references>
      </pivotArea>
    </format>
    <format dxfId="341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4"/>
          </reference>
        </references>
      </pivotArea>
    </format>
    <format dxfId="340">
      <pivotArea dataOnly="0" labelOnly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4"/>
          </reference>
        </references>
      </pivotArea>
    </format>
    <format dxfId="339">
      <pivotArea collapsedLevelsAreSubtotals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1"/>
          </reference>
          <reference field="9" count="1">
            <x v="1"/>
          </reference>
        </references>
      </pivotArea>
    </format>
    <format dxfId="338">
      <pivotArea dataOnly="0" labelOnly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1"/>
          </reference>
          <reference field="9" count="1">
            <x v="1"/>
          </reference>
        </references>
      </pivotArea>
    </format>
    <format dxfId="337">
      <pivotArea collapsedLevelsAreSubtotals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1"/>
          </reference>
          <reference field="9" count="1">
            <x v="5"/>
          </reference>
        </references>
      </pivotArea>
    </format>
    <format dxfId="336">
      <pivotArea dataOnly="0" labelOnly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1"/>
          </reference>
          <reference field="9" count="1">
            <x v="5"/>
          </reference>
        </references>
      </pivotArea>
    </format>
    <format dxfId="335">
      <pivotArea collapsedLevelsAreSubtotals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1"/>
          </reference>
          <reference field="9" count="1">
            <x v="3"/>
          </reference>
        </references>
      </pivotArea>
    </format>
    <format dxfId="334">
      <pivotArea dataOnly="0" labelOnly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1"/>
          </reference>
          <reference field="9" count="1">
            <x v="3"/>
          </reference>
        </references>
      </pivotArea>
    </format>
    <format dxfId="333">
      <pivotArea collapsedLevelsAreSubtotals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2"/>
          </reference>
          <reference field="9" count="1">
            <x v="1"/>
          </reference>
        </references>
      </pivotArea>
    </format>
    <format dxfId="332">
      <pivotArea dataOnly="0" labelOnly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2"/>
          </reference>
          <reference field="9" count="1">
            <x v="1"/>
          </reference>
        </references>
      </pivotArea>
    </format>
    <format dxfId="331">
      <pivotArea collapsedLevelsAreSubtotals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2"/>
          </reference>
          <reference field="9" count="1">
            <x v="6"/>
          </reference>
        </references>
      </pivotArea>
    </format>
    <format dxfId="330">
      <pivotArea dataOnly="0" labelOnly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2"/>
          </reference>
          <reference field="9" count="1">
            <x v="6"/>
          </reference>
        </references>
      </pivotArea>
    </format>
    <format dxfId="329">
      <pivotArea collapsedLevelsAreSubtotals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2"/>
          </reference>
          <reference field="9" count="1">
            <x v="3"/>
          </reference>
        </references>
      </pivotArea>
    </format>
    <format dxfId="328">
      <pivotArea dataOnly="0" labelOnly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2"/>
          </reference>
          <reference field="9" count="1">
            <x v="3"/>
          </reference>
        </references>
      </pivotArea>
    </format>
    <format dxfId="327">
      <pivotArea collapsedLevelsAreSubtotals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1">
            <x v="0"/>
          </reference>
        </references>
      </pivotArea>
    </format>
    <format dxfId="326">
      <pivotArea dataOnly="0" labelOnly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1">
            <x v="0"/>
          </reference>
        </references>
      </pivotArea>
    </format>
    <format dxfId="325">
      <pivotArea collapsedLevelsAreSubtotals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1">
            <x v="1"/>
          </reference>
        </references>
      </pivotArea>
    </format>
    <format dxfId="324">
      <pivotArea dataOnly="0" labelOnly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1">
            <x v="1"/>
          </reference>
        </references>
      </pivotArea>
    </format>
    <format dxfId="323">
      <pivotArea collapsedLevelsAreSubtotals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1">
            <x v="6"/>
          </reference>
        </references>
      </pivotArea>
    </format>
    <format dxfId="322">
      <pivotArea dataOnly="0" labelOnly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1">
            <x v="6"/>
          </reference>
        </references>
      </pivotArea>
    </format>
    <format dxfId="321">
      <pivotArea collapsedLevelsAreSubtotals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1">
            <x v="3"/>
          </reference>
        </references>
      </pivotArea>
    </format>
    <format dxfId="320">
      <pivotArea dataOnly="0" labelOnly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1">
            <x v="3"/>
          </reference>
        </references>
      </pivotArea>
    </format>
    <format dxfId="319">
      <pivotArea dataOnly="0" fieldPosition="0">
        <references count="1">
          <reference field="9" count="1">
            <x v="3"/>
          </reference>
        </references>
      </pivotArea>
    </format>
    <format dxfId="318">
      <pivotArea dataOnly="0" fieldPosition="0">
        <references count="1">
          <reference field="9" count="1">
            <x v="4"/>
          </reference>
        </references>
      </pivotArea>
    </format>
    <format dxfId="317">
      <pivotArea dataOnly="0" fieldPosition="0">
        <references count="1">
          <reference field="9" count="1">
            <x v="5"/>
          </reference>
        </references>
      </pivotArea>
    </format>
    <format dxfId="316">
      <pivotArea dataOnly="0" fieldPosition="0">
        <references count="1">
          <reference field="9" count="4">
            <x v="0"/>
            <x v="1"/>
            <x v="2"/>
            <x v="6"/>
          </reference>
        </references>
      </pivotArea>
    </format>
    <format dxfId="315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4"/>
          </reference>
          <reference field="9" count="1" selected="0">
            <x v="3"/>
          </reference>
          <reference field="10" count="1">
            <x v="8"/>
          </reference>
        </references>
      </pivotArea>
    </format>
    <format dxfId="314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4"/>
          </reference>
          <reference field="9" count="1" selected="0">
            <x v="3"/>
          </reference>
          <reference field="10" count="1">
            <x v="8"/>
          </reference>
        </references>
      </pivotArea>
    </format>
    <format dxfId="313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4"/>
          </reference>
          <reference field="9" count="1" selected="0">
            <x v="4"/>
          </reference>
          <reference field="10" count="1">
            <x v="15"/>
          </reference>
        </references>
      </pivotArea>
    </format>
    <format dxfId="312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4"/>
          </reference>
          <reference field="9" count="1" selected="0">
            <x v="4"/>
          </reference>
          <reference field="10" count="1">
            <x v="15"/>
          </reference>
        </references>
      </pivotArea>
    </format>
    <format dxfId="311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4"/>
          </reference>
          <reference field="9" count="1" selected="0">
            <x v="5"/>
          </reference>
          <reference field="10" count="1">
            <x v="10"/>
          </reference>
        </references>
      </pivotArea>
    </format>
    <format dxfId="310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4"/>
          </reference>
          <reference field="9" count="1" selected="0">
            <x v="5"/>
          </reference>
          <reference field="10" count="1">
            <x v="10"/>
          </reference>
        </references>
      </pivotArea>
    </format>
    <format dxfId="309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4"/>
          </reference>
          <reference field="9" count="1" selected="0">
            <x v="1"/>
          </reference>
          <reference field="10" count="1">
            <x v="5"/>
          </reference>
        </references>
      </pivotArea>
    </format>
    <format dxfId="308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4"/>
          </reference>
          <reference field="9" count="1" selected="0">
            <x v="1"/>
          </reference>
          <reference field="10" count="1">
            <x v="5"/>
          </reference>
        </references>
      </pivotArea>
    </format>
    <format dxfId="307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4"/>
          </reference>
          <reference field="9" count="1" selected="0">
            <x v="1"/>
          </reference>
          <reference field="10" count="1">
            <x v="3"/>
          </reference>
        </references>
      </pivotArea>
    </format>
    <format dxfId="306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4"/>
          </reference>
          <reference field="9" count="1" selected="0">
            <x v="1"/>
          </reference>
          <reference field="10" count="1">
            <x v="3"/>
          </reference>
        </references>
      </pivotArea>
    </format>
    <format dxfId="305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4"/>
          </reference>
          <reference field="9" count="1" selected="0">
            <x v="0"/>
          </reference>
          <reference field="10" count="1">
            <x v="2"/>
          </reference>
        </references>
      </pivotArea>
    </format>
    <format dxfId="304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4"/>
          </reference>
          <reference field="9" count="1" selected="0">
            <x v="0"/>
          </reference>
          <reference field="10" count="1">
            <x v="2"/>
          </reference>
        </references>
      </pivotArea>
    </format>
    <format dxfId="303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4"/>
          </reference>
          <reference field="9" count="1" selected="0">
            <x v="0"/>
          </reference>
          <reference field="10" count="1">
            <x v="0"/>
          </reference>
        </references>
      </pivotArea>
    </format>
    <format dxfId="302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4"/>
          </reference>
          <reference field="9" count="1" selected="0">
            <x v="0"/>
          </reference>
          <reference field="10" count="1">
            <x v="0"/>
          </reference>
        </references>
      </pivotArea>
    </format>
    <format dxfId="301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1" selected="0">
            <x v="3"/>
          </reference>
          <reference field="10" count="1">
            <x v="8"/>
          </reference>
        </references>
      </pivotArea>
    </format>
    <format dxfId="300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1" selected="0">
            <x v="3"/>
          </reference>
          <reference field="10" count="1">
            <x v="8"/>
          </reference>
        </references>
      </pivotArea>
    </format>
    <format dxfId="299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1" selected="0">
            <x v="6"/>
          </reference>
          <reference field="10" count="1">
            <x v="14"/>
          </reference>
        </references>
      </pivotArea>
    </format>
    <format dxfId="298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1" selected="0">
            <x v="6"/>
          </reference>
          <reference field="10" count="1">
            <x v="14"/>
          </reference>
        </references>
      </pivotArea>
    </format>
    <format dxfId="297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1" selected="0">
            <x v="1"/>
          </reference>
          <reference field="10" count="1">
            <x v="6"/>
          </reference>
        </references>
      </pivotArea>
    </format>
    <format dxfId="296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1" selected="0">
            <x v="1"/>
          </reference>
          <reference field="10" count="1">
            <x v="6"/>
          </reference>
        </references>
      </pivotArea>
    </format>
    <format dxfId="295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1" selected="0">
            <x v="1"/>
          </reference>
          <reference field="10" count="1">
            <x v="13"/>
          </reference>
        </references>
      </pivotArea>
    </format>
    <format dxfId="294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1" selected="0">
            <x v="1"/>
          </reference>
          <reference field="10" count="1">
            <x v="13"/>
          </reference>
        </references>
      </pivotArea>
    </format>
    <format dxfId="293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1" selected="0">
            <x v="1"/>
          </reference>
          <reference field="10" count="1">
            <x v="5"/>
          </reference>
        </references>
      </pivotArea>
    </format>
    <format dxfId="292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1" selected="0">
            <x v="1"/>
          </reference>
          <reference field="10" count="1">
            <x v="5"/>
          </reference>
        </references>
      </pivotArea>
    </format>
    <format dxfId="291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1" selected="0">
            <x v="1"/>
          </reference>
          <reference field="10" count="1">
            <x v="4"/>
          </reference>
        </references>
      </pivotArea>
    </format>
    <format dxfId="290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1" selected="0">
            <x v="1"/>
          </reference>
          <reference field="10" count="1">
            <x v="4"/>
          </reference>
        </references>
      </pivotArea>
    </format>
    <format dxfId="289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1" selected="0">
            <x v="1"/>
          </reference>
          <reference field="10" count="1">
            <x v="3"/>
          </reference>
        </references>
      </pivotArea>
    </format>
    <format dxfId="288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1" selected="0">
            <x v="1"/>
          </reference>
          <reference field="10" count="1">
            <x v="3"/>
          </reference>
        </references>
      </pivotArea>
    </format>
    <format dxfId="287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1" selected="0">
            <x v="0"/>
          </reference>
          <reference field="10" count="1">
            <x v="2"/>
          </reference>
        </references>
      </pivotArea>
    </format>
    <format dxfId="286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1" selected="0">
            <x v="0"/>
          </reference>
          <reference field="10" count="1">
            <x v="2"/>
          </reference>
        </references>
      </pivotArea>
    </format>
    <format dxfId="285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1" selected="0">
            <x v="0"/>
          </reference>
          <reference field="10" count="1">
            <x v="1"/>
          </reference>
        </references>
      </pivotArea>
    </format>
    <format dxfId="284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1" selected="0">
            <x v="0"/>
          </reference>
          <reference field="10" count="1">
            <x v="1"/>
          </reference>
        </references>
      </pivotArea>
    </format>
    <format dxfId="283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1" selected="0">
            <x v="0"/>
          </reference>
          <reference field="10" count="1">
            <x v="0"/>
          </reference>
        </references>
      </pivotArea>
    </format>
    <format dxfId="282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1" selected="0">
            <x v="0"/>
          </reference>
          <reference field="10" count="1">
            <x v="0"/>
          </reference>
        </references>
      </pivotArea>
    </format>
    <format dxfId="281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2"/>
          </reference>
          <reference field="9" count="1" selected="0">
            <x v="3"/>
          </reference>
          <reference field="10" count="1">
            <x v="12"/>
          </reference>
        </references>
      </pivotArea>
    </format>
    <format dxfId="280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2"/>
          </reference>
          <reference field="9" count="1" selected="0">
            <x v="3"/>
          </reference>
          <reference field="10" count="1">
            <x v="12"/>
          </reference>
        </references>
      </pivotArea>
    </format>
    <format dxfId="279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2"/>
          </reference>
          <reference field="9" count="1" selected="0">
            <x v="6"/>
          </reference>
          <reference field="10" count="1">
            <x v="11"/>
          </reference>
        </references>
      </pivotArea>
    </format>
    <format dxfId="278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2"/>
          </reference>
          <reference field="9" count="1" selected="0">
            <x v="6"/>
          </reference>
          <reference field="10" count="1">
            <x v="11"/>
          </reference>
        </references>
      </pivotArea>
    </format>
    <format dxfId="277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2"/>
          </reference>
          <reference field="9" count="1" selected="0">
            <x v="1"/>
          </reference>
          <reference field="10" count="1">
            <x v="6"/>
          </reference>
        </references>
      </pivotArea>
    </format>
    <format dxfId="276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2"/>
          </reference>
          <reference field="9" count="1" selected="0">
            <x v="1"/>
          </reference>
          <reference field="10" count="1">
            <x v="6"/>
          </reference>
        </references>
      </pivotArea>
    </format>
    <format dxfId="275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2"/>
          </reference>
          <reference field="9" count="1" selected="0">
            <x v="1"/>
          </reference>
          <reference field="10" count="1">
            <x v="5"/>
          </reference>
        </references>
      </pivotArea>
    </format>
    <format dxfId="274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2"/>
          </reference>
          <reference field="9" count="1" selected="0">
            <x v="1"/>
          </reference>
          <reference field="10" count="1">
            <x v="5"/>
          </reference>
        </references>
      </pivotArea>
    </format>
    <format dxfId="273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2"/>
          </reference>
          <reference field="9" count="1" selected="0">
            <x v="1"/>
          </reference>
          <reference field="10" count="1">
            <x v="4"/>
          </reference>
        </references>
      </pivotArea>
    </format>
    <format dxfId="272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2"/>
          </reference>
          <reference field="9" count="1" selected="0">
            <x v="1"/>
          </reference>
          <reference field="10" count="1">
            <x v="4"/>
          </reference>
        </references>
      </pivotArea>
    </format>
    <format dxfId="271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1"/>
          </reference>
          <reference field="9" count="1" selected="0">
            <x v="3"/>
          </reference>
          <reference field="10" count="1">
            <x v="8"/>
          </reference>
        </references>
      </pivotArea>
    </format>
    <format dxfId="270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1"/>
          </reference>
          <reference field="9" count="1" selected="0">
            <x v="3"/>
          </reference>
          <reference field="10" count="1">
            <x v="8"/>
          </reference>
        </references>
      </pivotArea>
    </format>
    <format dxfId="269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1"/>
          </reference>
          <reference field="9" count="1" selected="0">
            <x v="5"/>
          </reference>
          <reference field="10" count="1">
            <x v="10"/>
          </reference>
        </references>
      </pivotArea>
    </format>
    <format dxfId="268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1"/>
          </reference>
          <reference field="9" count="1" selected="0">
            <x v="5"/>
          </reference>
          <reference field="10" count="1">
            <x v="10"/>
          </reference>
        </references>
      </pivotArea>
    </format>
    <format dxfId="267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1"/>
          </reference>
          <reference field="9" count="1" selected="0">
            <x v="1"/>
          </reference>
          <reference field="10" count="1">
            <x v="5"/>
          </reference>
        </references>
      </pivotArea>
    </format>
    <format dxfId="266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1"/>
          </reference>
          <reference field="9" count="1" selected="0">
            <x v="1"/>
          </reference>
          <reference field="10" count="1">
            <x v="5"/>
          </reference>
        </references>
      </pivotArea>
    </format>
    <format dxfId="265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 selected="0">
            <x v="4"/>
          </reference>
          <reference field="10" count="1">
            <x v="9"/>
          </reference>
        </references>
      </pivotArea>
    </format>
    <format dxfId="264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 selected="0">
            <x v="4"/>
          </reference>
          <reference field="10" count="1">
            <x v="9"/>
          </reference>
        </references>
      </pivotArea>
    </format>
    <format dxfId="263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 selected="0">
            <x v="3"/>
          </reference>
          <reference field="10" count="1">
            <x v="8"/>
          </reference>
        </references>
      </pivotArea>
    </format>
    <format dxfId="262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 selected="0">
            <x v="3"/>
          </reference>
          <reference field="10" count="1">
            <x v="8"/>
          </reference>
        </references>
      </pivotArea>
    </format>
    <format dxfId="261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 selected="0">
            <x v="2"/>
          </reference>
          <reference field="10" count="1">
            <x v="7"/>
          </reference>
        </references>
      </pivotArea>
    </format>
    <format dxfId="260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 selected="0">
            <x v="2"/>
          </reference>
          <reference field="10" count="1">
            <x v="7"/>
          </reference>
        </references>
      </pivotArea>
    </format>
    <format dxfId="259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 selected="0">
            <x v="6"/>
          </reference>
          <reference field="10" count="1">
            <x v="14"/>
          </reference>
        </references>
      </pivotArea>
    </format>
    <format dxfId="258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 selected="0">
            <x v="6"/>
          </reference>
          <reference field="10" count="1">
            <x v="14"/>
          </reference>
        </references>
      </pivotArea>
    </format>
    <format dxfId="257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 selected="0">
            <x v="1"/>
          </reference>
          <reference field="10" count="1">
            <x v="6"/>
          </reference>
        </references>
      </pivotArea>
    </format>
    <format dxfId="256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 selected="0">
            <x v="1"/>
          </reference>
          <reference field="10" count="1">
            <x v="6"/>
          </reference>
        </references>
      </pivotArea>
    </format>
    <format dxfId="255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 selected="0">
            <x v="1"/>
          </reference>
          <reference field="10" count="1">
            <x v="5"/>
          </reference>
        </references>
      </pivotArea>
    </format>
    <format dxfId="254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 selected="0">
            <x v="1"/>
          </reference>
          <reference field="10" count="1">
            <x v="5"/>
          </reference>
        </references>
      </pivotArea>
    </format>
    <format dxfId="253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 selected="0">
            <x v="1"/>
          </reference>
          <reference field="10" count="1">
            <x v="4"/>
          </reference>
        </references>
      </pivotArea>
    </format>
    <format dxfId="252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 selected="0">
            <x v="1"/>
          </reference>
          <reference field="10" count="1">
            <x v="4"/>
          </reference>
        </references>
      </pivotArea>
    </format>
    <format dxfId="251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 selected="0">
            <x v="1"/>
          </reference>
          <reference field="10" count="1">
            <x v="3"/>
          </reference>
        </references>
      </pivotArea>
    </format>
    <format dxfId="250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 selected="0">
            <x v="1"/>
          </reference>
          <reference field="10" count="1">
            <x v="3"/>
          </reference>
        </references>
      </pivotArea>
    </format>
    <format dxfId="249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 selected="0">
            <x v="0"/>
          </reference>
          <reference field="10" count="1">
            <x v="2"/>
          </reference>
        </references>
      </pivotArea>
    </format>
    <format dxfId="248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 selected="0">
            <x v="0"/>
          </reference>
          <reference field="10" count="1">
            <x v="2"/>
          </reference>
        </references>
      </pivotArea>
    </format>
    <format dxfId="247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 selected="0">
            <x v="0"/>
          </reference>
          <reference field="10" count="1">
            <x v="1"/>
          </reference>
        </references>
      </pivotArea>
    </format>
    <format dxfId="246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 selected="0">
            <x v="0"/>
          </reference>
          <reference field="10" count="1">
            <x v="1"/>
          </reference>
        </references>
      </pivotArea>
    </format>
    <format dxfId="245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 selected="0">
            <x v="0"/>
          </reference>
          <reference field="10" count="1">
            <x v="0"/>
          </reference>
        </references>
      </pivotArea>
    </format>
    <format dxfId="244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 selected="0">
            <x v="0"/>
          </reference>
          <reference field="10" count="1">
            <x v="0"/>
          </reference>
        </references>
      </pivotArea>
    </format>
    <format dxfId="243">
      <pivotArea dataOnly="0" fieldPosition="0">
        <references count="1">
          <reference field="10" count="0"/>
        </references>
      </pivotArea>
    </format>
    <format dxfId="242">
      <pivotArea dataOnly="0" labelOnly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0"/>
          </reference>
        </references>
      </pivotArea>
    </format>
    <format dxfId="241">
      <pivotArea collapsedLevelsAreSubtotals="1" fieldPosition="0">
        <references count="1">
          <reference field="4" count="0"/>
        </references>
      </pivotArea>
    </format>
    <format dxfId="240">
      <pivotArea collapsedLevelsAreSubtotals="1" fieldPosition="0">
        <references count="2">
          <reference field="4" count="0" selected="0"/>
          <reference field="5" count="0"/>
        </references>
      </pivotArea>
    </format>
    <format dxfId="239">
      <pivotArea collapsedLevelsAreSubtotals="1" fieldPosition="0">
        <references count="3">
          <reference field="4" count="0" selected="0"/>
          <reference field="5" count="0" selected="0"/>
          <reference field="6" count="0"/>
        </references>
      </pivotArea>
    </format>
    <format dxfId="238">
      <pivotArea collapsedLevelsAreSubtotals="1" fieldPosition="0">
        <references count="4">
          <reference field="4" count="0" selected="0"/>
          <reference field="5" count="0" selected="0"/>
          <reference field="6" count="0" selected="0"/>
          <reference field="7" count="0"/>
        </references>
      </pivotArea>
    </format>
    <format dxfId="237">
      <pivotArea dataOnly="0" labelOnly="1" fieldPosition="0">
        <references count="1">
          <reference field="4" count="0"/>
        </references>
      </pivotArea>
    </format>
    <format dxfId="236">
      <pivotArea dataOnly="0" labelOnly="1" fieldPosition="0">
        <references count="2">
          <reference field="4" count="0" selected="0"/>
          <reference field="5" count="0"/>
        </references>
      </pivotArea>
    </format>
    <format dxfId="235">
      <pivotArea dataOnly="0" labelOnly="1" fieldPosition="0">
        <references count="3">
          <reference field="4" count="0" selected="0"/>
          <reference field="5" count="0" selected="0"/>
          <reference field="6" count="0"/>
        </references>
      </pivotArea>
    </format>
    <format dxfId="234">
      <pivotArea dataOnly="0" labelOnly="1" fieldPosition="0">
        <references count="4">
          <reference field="4" count="0" selected="0"/>
          <reference field="5" count="0" selected="0"/>
          <reference field="6" count="0" selected="0"/>
          <reference field="7" count="0"/>
        </references>
      </pivotArea>
    </format>
    <format dxfId="233">
      <pivotArea collapsedLevelsAreSubtotals="1" fieldPosition="0">
        <references count="1">
          <reference field="4" count="0"/>
        </references>
      </pivotArea>
    </format>
    <format dxfId="232">
      <pivotArea collapsedLevelsAreSubtotals="1" fieldPosition="0">
        <references count="2">
          <reference field="4" count="0" selected="0"/>
          <reference field="5" count="0"/>
        </references>
      </pivotArea>
    </format>
    <format dxfId="231">
      <pivotArea collapsedLevelsAreSubtotals="1" fieldPosition="0">
        <references count="3">
          <reference field="4" count="0" selected="0"/>
          <reference field="5" count="0" selected="0"/>
          <reference field="6" count="0"/>
        </references>
      </pivotArea>
    </format>
    <format dxfId="230">
      <pivotArea collapsedLevelsAreSubtotals="1" fieldPosition="0">
        <references count="4">
          <reference field="4" count="0" selected="0"/>
          <reference field="5" count="0" selected="0"/>
          <reference field="6" count="0" selected="0"/>
          <reference field="7" count="0"/>
        </references>
      </pivotArea>
    </format>
    <format dxfId="229">
      <pivotArea dataOnly="0" labelOnly="1" fieldPosition="0">
        <references count="1">
          <reference field="4" count="0"/>
        </references>
      </pivotArea>
    </format>
    <format dxfId="228">
      <pivotArea dataOnly="0" labelOnly="1" fieldPosition="0">
        <references count="2">
          <reference field="4" count="0" selected="0"/>
          <reference field="5" count="0"/>
        </references>
      </pivotArea>
    </format>
    <format dxfId="227">
      <pivotArea dataOnly="0" labelOnly="1" fieldPosition="0">
        <references count="3">
          <reference field="4" count="0" selected="0"/>
          <reference field="5" count="0" selected="0"/>
          <reference field="6" count="0"/>
        </references>
      </pivotArea>
    </format>
    <format dxfId="226">
      <pivotArea dataOnly="0" labelOnly="1" fieldPosition="0">
        <references count="4">
          <reference field="4" count="0" selected="0"/>
          <reference field="5" count="0" selected="0"/>
          <reference field="6" count="0" selected="0"/>
          <reference field="7" count="0"/>
        </references>
      </pivotArea>
    </format>
    <format dxfId="225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0"/>
          </reference>
        </references>
      </pivotArea>
    </format>
    <format dxfId="224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1"/>
          </reference>
        </references>
      </pivotArea>
    </format>
    <format dxfId="223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2"/>
          </reference>
        </references>
      </pivotArea>
    </format>
    <format dxfId="222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3"/>
          </reference>
        </references>
      </pivotArea>
    </format>
    <format dxfId="221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4"/>
          </reference>
        </references>
      </pivotArea>
    </format>
    <format dxfId="220">
      <pivotArea dataOnly="0" labelOnly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219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0"/>
          </reference>
        </references>
      </pivotArea>
    </format>
    <format dxfId="218">
      <pivotArea dataOnly="0" labelOnly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0"/>
          </reference>
        </references>
      </pivotArea>
    </format>
    <format dxfId="217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0"/>
          </reference>
        </references>
      </pivotArea>
    </format>
    <format dxfId="216">
      <pivotArea dataOnly="0" labelOnly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0"/>
          </reference>
        </references>
      </pivotArea>
    </format>
    <format dxfId="215">
      <pivotArea collapsedLevelsAreSubtotals="1" fieldPosition="0">
        <references count="2">
          <reference field="4294967294" count="3" selected="0">
            <x v="0"/>
            <x v="1"/>
            <x v="2"/>
          </reference>
          <reference field="4" count="0"/>
        </references>
      </pivotArea>
    </format>
    <format dxfId="214">
      <pivotArea collapsedLevelsAreSubtotals="1" fieldPosition="0">
        <references count="3">
          <reference field="4294967294" count="3" selected="0">
            <x v="0"/>
            <x v="1"/>
            <x v="2"/>
          </reference>
          <reference field="4" count="0" selected="0"/>
          <reference field="5" count="0"/>
        </references>
      </pivotArea>
    </format>
    <format dxfId="213">
      <pivotArea collapsedLevelsAreSubtotals="1" fieldPosition="0">
        <references count="4">
          <reference field="4294967294" count="3" selected="0">
            <x v="0"/>
            <x v="1"/>
            <x v="2"/>
          </reference>
          <reference field="4" count="0" selected="0"/>
          <reference field="5" count="0" selected="0"/>
          <reference field="6" count="0"/>
        </references>
      </pivotArea>
    </format>
    <format dxfId="212">
      <pivotArea collapsedLevelsAreSubtotals="1" fieldPosition="0">
        <references count="5">
          <reference field="4294967294" count="3" selected="0">
            <x v="0"/>
            <x v="1"/>
            <x v="2"/>
          </reference>
          <reference field="4" count="0" selected="0"/>
          <reference field="5" count="0" selected="0"/>
          <reference field="6" count="0" selected="0"/>
          <reference field="7" count="0"/>
        </references>
      </pivotArea>
    </format>
    <format dxfId="211">
      <pivotArea outline="0" collapsedLevelsAreSubtotals="1" fieldPosition="0">
        <references count="1">
          <reference field="4294967294" count="3" selected="0">
            <x v="0"/>
            <x v="1"/>
            <x v="2"/>
          </reference>
        </references>
      </pivotArea>
    </format>
    <format dxfId="210">
      <pivotArea dataOnly="0" labelOnly="1" outline="0" fieldPosition="0">
        <references count="1">
          <reference field="3" count="0"/>
        </references>
      </pivotArea>
    </format>
    <format dxfId="20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08">
      <pivotArea dataOnly="0" labelOnly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>
            <x v="0"/>
          </reference>
        </references>
      </pivotArea>
    </format>
    <format dxfId="207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 selected="0">
            <x v="0"/>
          </reference>
          <reference field="10" count="1">
            <x v="0"/>
          </reference>
        </references>
      </pivotArea>
    </format>
    <format dxfId="206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 selected="0">
            <x v="0"/>
          </reference>
          <reference field="10" count="1">
            <x v="1"/>
          </reference>
        </references>
      </pivotArea>
    </format>
    <format dxfId="205">
      <pivotArea dataOnly="0" labelOnly="1" fieldPosition="0">
        <references count="1">
          <reference field="11" count="0"/>
        </references>
      </pivotArea>
    </format>
  </formats>
  <pivotHierarchies count="11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8">
    <rowHierarchyUsage hierarchyUsage="25"/>
    <rowHierarchyUsage hierarchyUsage="26"/>
    <rowHierarchyUsage hierarchyUsage="27"/>
    <rowHierarchyUsage hierarchyUsage="28"/>
    <rowHierarchyUsage hierarchyUsage="29"/>
    <rowHierarchyUsage hierarchyUsage="32"/>
    <rowHierarchyUsage hierarchyUsage="33"/>
    <rowHierarchyUsage hierarchyUsage="3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1.xml><?xml version="1.0" encoding="utf-8"?>
<pivotTableDefinition xmlns="http://schemas.openxmlformats.org/spreadsheetml/2006/main" name="Zaokretna tablica17" cacheId="3" applyNumberFormats="0" applyBorderFormats="0" applyFontFormats="0" applyPatternFormats="0" applyAlignmentFormats="0" applyWidthHeightFormats="1" dataCaption="Vrijednosti" tag="b126567f-a4e9-441a-98ec-02b15bbe1ce1" updatedVersion="6" minRefreshableVersion="3" subtotalHiddenItems="1" colGrandTotals="0" itemPrintTitles="1" createdVersion="8" indent="0" outline="1" outlineData="1" multipleFieldFilters="0" rowHeaderCaption="">
  <location ref="A15:D23" firstHeaderRow="0" firstDataRow="1" firstDataCol="1" rowPageCount="1" colPageCount="1"/>
  <pivotFields count="9">
    <pivotField dataField="1" showAll="0"/>
    <pivotField dataField="1" showAll="0"/>
    <pivotField dataField="1" showAll="0"/>
    <pivotField axis="axisPage" allDrilled="1" showAll="0" dataSourceSort="1" defaultAttributeDrillState="1">
      <items count="3">
        <item s="1" x="0"/>
        <item s="1" x="1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6">
        <item x="0"/>
        <item x="1"/>
        <item x="2"/>
        <item x="3"/>
        <item x="4"/>
        <item t="default"/>
      </items>
    </pivotField>
  </pivotFields>
  <rowFields count="5">
    <field x="4"/>
    <field x="5"/>
    <field x="6"/>
    <field x="7"/>
    <field x="8"/>
  </rowFields>
  <rowItems count="8">
    <i>
      <x/>
    </i>
    <i r="1">
      <x/>
    </i>
    <i r="2">
      <x/>
    </i>
    <i r="3">
      <x/>
    </i>
    <i r="4">
      <x/>
    </i>
    <i r="4">
      <x v="1"/>
    </i>
    <i r="4"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3" hier="31" name="[BazaZaUpit].[Konto Broj i Naziv 1].[All]" cap="All"/>
  </pageFields>
  <dataFields count="3">
    <dataField fld="0" subtotal="count" baseField="0" baseItem="0" numFmtId="4"/>
    <dataField fld="2" subtotal="count" baseField="0" baseItem="0" numFmtId="4"/>
    <dataField fld="1" subtotal="count" baseField="0" baseItem="0" numFmtId="4"/>
  </dataFields>
  <formats count="49">
    <format dxfId="429">
      <pivotArea type="all" dataOnly="0" outline="0" fieldPosition="0"/>
    </format>
    <format dxfId="428">
      <pivotArea type="all" dataOnly="0" outline="0" fieldPosition="0"/>
    </format>
    <format dxfId="427">
      <pivotArea outline="0" collapsedLevelsAreSubtotals="1" fieldPosition="0"/>
    </format>
    <format dxfId="426">
      <pivotArea outline="0" collapsedLevelsAreSubtotals="1" fieldPosition="0"/>
    </format>
    <format dxfId="425">
      <pivotArea type="all" dataOnly="0" outline="0" fieldPosition="0"/>
    </format>
    <format dxfId="424">
      <pivotArea outline="0" collapsedLevelsAreSubtotals="1" fieldPosition="0"/>
    </format>
    <format dxfId="423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422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421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420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419">
      <pivotArea field="3" type="button" dataOnly="0" labelOnly="1" outline="0" axis="axisPage" fieldPosition="0"/>
    </format>
    <format dxfId="418">
      <pivotArea field="3" type="button" dataOnly="0" labelOnly="1" outline="0" axis="axisPage" fieldPosition="0"/>
    </format>
    <format dxfId="417">
      <pivotArea field="4" type="button" dataOnly="0" labelOnly="1" outline="0" axis="axisRow" fieldPosition="0"/>
    </format>
    <format dxfId="416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415">
      <pivotArea collapsedLevelsAreSubtotals="1" fieldPosition="0">
        <references count="6">
          <reference field="4294967294" count="3" selected="0">
            <x v="0"/>
            <x v="1"/>
            <x v="2"/>
          </reference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0"/>
          </reference>
        </references>
      </pivotArea>
    </format>
    <format dxfId="414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4">
            <x v="1"/>
            <x v="2"/>
            <x v="3"/>
            <x v="4"/>
          </reference>
        </references>
      </pivotArea>
    </format>
    <format dxfId="413">
      <pivotArea dataOnly="0" labelOnly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4">
            <x v="1"/>
            <x v="2"/>
            <x v="3"/>
            <x v="4"/>
          </reference>
        </references>
      </pivotArea>
    </format>
    <format dxfId="412">
      <pivotArea dataOnly="0" labelOnly="1" grandRow="1" outline="0" fieldPosition="0"/>
    </format>
    <format dxfId="411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410">
      <pivotArea dataOnly="0" labelOnly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409">
      <pivotArea collapsedLevelsAreSubtotals="1" fieldPosition="0">
        <references count="1">
          <reference field="4" count="0"/>
        </references>
      </pivotArea>
    </format>
    <format dxfId="408">
      <pivotArea collapsedLevelsAreSubtotals="1" fieldPosition="0">
        <references count="2">
          <reference field="4" count="0" selected="0"/>
          <reference field="5" count="0"/>
        </references>
      </pivotArea>
    </format>
    <format dxfId="407">
      <pivotArea collapsedLevelsAreSubtotals="1" fieldPosition="0">
        <references count="3">
          <reference field="4" count="0" selected="0"/>
          <reference field="5" count="0" selected="0"/>
          <reference field="6" count="0"/>
        </references>
      </pivotArea>
    </format>
    <format dxfId="406">
      <pivotArea collapsedLevelsAreSubtotals="1" fieldPosition="0">
        <references count="4">
          <reference field="4" count="0" selected="0"/>
          <reference field="5" count="0" selected="0"/>
          <reference field="6" count="0" selected="0"/>
          <reference field="7" count="0"/>
        </references>
      </pivotArea>
    </format>
    <format dxfId="405">
      <pivotArea dataOnly="0" labelOnly="1" fieldPosition="0">
        <references count="1">
          <reference field="4" count="0"/>
        </references>
      </pivotArea>
    </format>
    <format dxfId="404">
      <pivotArea dataOnly="0" labelOnly="1" fieldPosition="0">
        <references count="2">
          <reference field="4" count="0" selected="0"/>
          <reference field="5" count="0"/>
        </references>
      </pivotArea>
    </format>
    <format dxfId="403">
      <pivotArea dataOnly="0" labelOnly="1" fieldPosition="0">
        <references count="3">
          <reference field="4" count="0" selected="0"/>
          <reference field="5" count="0" selected="0"/>
          <reference field="6" count="0"/>
        </references>
      </pivotArea>
    </format>
    <format dxfId="402">
      <pivotArea dataOnly="0" labelOnly="1" fieldPosition="0">
        <references count="4">
          <reference field="4" count="0" selected="0"/>
          <reference field="5" count="0" selected="0"/>
          <reference field="6" count="0" selected="0"/>
          <reference field="7" count="0"/>
        </references>
      </pivotArea>
    </format>
    <format dxfId="401">
      <pivotArea collapsedLevelsAreSubtotals="1" fieldPosition="0">
        <references count="1">
          <reference field="4" count="0"/>
        </references>
      </pivotArea>
    </format>
    <format dxfId="400">
      <pivotArea collapsedLevelsAreSubtotals="1" fieldPosition="0">
        <references count="2">
          <reference field="4" count="0" selected="0"/>
          <reference field="5" count="0"/>
        </references>
      </pivotArea>
    </format>
    <format dxfId="399">
      <pivotArea collapsedLevelsAreSubtotals="1" fieldPosition="0">
        <references count="3">
          <reference field="4" count="0" selected="0"/>
          <reference field="5" count="0" selected="0"/>
          <reference field="6" count="0"/>
        </references>
      </pivotArea>
    </format>
    <format dxfId="398">
      <pivotArea collapsedLevelsAreSubtotals="1" fieldPosition="0">
        <references count="4">
          <reference field="4" count="0" selected="0"/>
          <reference field="5" count="0" selected="0"/>
          <reference field="6" count="0" selected="0"/>
          <reference field="7" count="0"/>
        </references>
      </pivotArea>
    </format>
    <format dxfId="397">
      <pivotArea dataOnly="0" labelOnly="1" fieldPosition="0">
        <references count="1">
          <reference field="4" count="0"/>
        </references>
      </pivotArea>
    </format>
    <format dxfId="396">
      <pivotArea dataOnly="0" labelOnly="1" fieldPosition="0">
        <references count="2">
          <reference field="4" count="0" selected="0"/>
          <reference field="5" count="0"/>
        </references>
      </pivotArea>
    </format>
    <format dxfId="395">
      <pivotArea dataOnly="0" labelOnly="1" fieldPosition="0">
        <references count="3">
          <reference field="4" count="0" selected="0"/>
          <reference field="5" count="0" selected="0"/>
          <reference field="6" count="0"/>
        </references>
      </pivotArea>
    </format>
    <format dxfId="394">
      <pivotArea dataOnly="0" labelOnly="1" fieldPosition="0">
        <references count="4">
          <reference field="4" count="0" selected="0"/>
          <reference field="5" count="0" selected="0"/>
          <reference field="6" count="0" selected="0"/>
          <reference field="7" count="0"/>
        </references>
      </pivotArea>
    </format>
    <format dxfId="393">
      <pivotArea grandRow="1" outline="0" collapsedLevelsAreSubtotals="1" fieldPosition="0"/>
    </format>
    <format dxfId="392">
      <pivotArea dataOnly="0" labelOnly="1" grandRow="1" outline="0" fieldPosition="0"/>
    </format>
    <format dxfId="391">
      <pivotArea grandRow="1" outline="0" collapsedLevelsAreSubtotals="1" fieldPosition="0"/>
    </format>
    <format dxfId="390">
      <pivotArea dataOnly="0" labelOnly="1" grandRow="1" outline="0" fieldPosition="0"/>
    </format>
    <format dxfId="389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2"/>
          </reference>
        </references>
      </pivotArea>
    </format>
    <format dxfId="388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387">
      <pivotArea dataOnly="0" labelOnly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386">
      <pivotArea outline="0" collapsedLevelsAreSubtotals="1" fieldPosition="0">
        <references count="1">
          <reference field="4294967294" count="3" selected="0">
            <x v="0"/>
            <x v="1"/>
            <x v="2"/>
          </reference>
        </references>
      </pivotArea>
    </format>
    <format dxfId="385">
      <pivotArea dataOnly="0" labelOnly="1" outline="0" fieldPosition="0">
        <references count="1">
          <reference field="3" count="0"/>
        </references>
      </pivotArea>
    </format>
    <format dxfId="38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83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382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381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0"/>
        </references>
      </pivotArea>
    </format>
  </formats>
  <pivotHierarchies count="11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5">
    <rowHierarchyUsage hierarchyUsage="25"/>
    <rowHierarchyUsage hierarchyUsage="26"/>
    <rowHierarchyUsage hierarchyUsage="27"/>
    <rowHierarchyUsage hierarchyUsage="28"/>
    <rowHierarchyUsage hierarchyUsage="30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2.xml><?xml version="1.0" encoding="utf-8"?>
<pivotTableDefinition xmlns="http://schemas.openxmlformats.org/spreadsheetml/2006/main" name="Zaokretna tablica18" cacheId="1" applyNumberFormats="0" applyBorderFormats="0" applyFontFormats="0" applyPatternFormats="0" applyAlignmentFormats="0" applyWidthHeightFormats="1" dataCaption="Vrijednosti" tag="d8ae81e3-8252-4f03-bbf1-17aced5a5315" updatedVersion="6" minRefreshableVersion="3" subtotalHiddenItems="1" colGrandTotals="0" itemPrintTitles="1" createdVersion="8" indent="0" outline="1" outlineData="1" multipleFieldFilters="0" rowHeaderCaption="">
  <location ref="A13:G22" firstHeaderRow="0" firstDataRow="1" firstDataCol="1" rowPageCount="1" colPageCount="1"/>
  <pivotFields count="16">
    <pivotField axis="axisPage" allDrilled="1" showAll="0" dataSourceSort="1" defaultAttributeDrillState="1">
      <items count="3">
        <item s="1" x="0"/>
        <item s="1" x="1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>
      <items count="6">
        <item x="0"/>
        <item x="1"/>
        <item x="2"/>
        <item x="3"/>
        <item x="4"/>
        <item t="default"/>
      </items>
    </pivotField>
    <pivotField axis="axisRow" allDrilled="1" showAll="0" dataSourceSort="1" defaultAttributeDrillState="1">
      <items count="8">
        <item x="0"/>
        <item x="1"/>
        <item x="2"/>
        <item x="3"/>
        <item x="4"/>
        <item x="5"/>
        <item x="6"/>
        <item t="default"/>
      </items>
    </pivotField>
    <pivotField axis="axisRow" allDrilled="1" showAll="0" dataSourceSort="1" defaultAttributeDrillState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allDrilled="1" showAll="0" dataSourceSort="1" defaultAttributeDrillState="1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t="default"/>
      </items>
    </pivotField>
    <pivotField axis="axisRow" allDrilled="1" showAll="0">
      <items count="7">
        <item x="0" e="0"/>
        <item x="4" e="0"/>
        <item x="1" e="0"/>
        <item x="5" e="0"/>
        <item x="2" e="0"/>
        <item x="3" e="0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9">
    <field x="1"/>
    <field x="2"/>
    <field x="3"/>
    <field x="4"/>
    <field x="9"/>
    <field x="5"/>
    <field x="6"/>
    <field x="7"/>
    <field x="8"/>
  </rowFields>
  <rowItems count="9">
    <i>
      <x/>
    </i>
    <i r="1">
      <x/>
    </i>
    <i r="2">
      <x/>
    </i>
    <i r="3">
      <x/>
    </i>
    <i r="4">
      <x/>
    </i>
    <i r="4">
      <x v="2"/>
    </i>
    <i r="4">
      <x v="4"/>
    </i>
    <i r="4">
      <x v="5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0" hier="31" name="[BazaZaUpit].[Konto Broj i Naziv 1].[All]" cap="All"/>
  </pageFields>
  <dataFields count="6">
    <dataField fld="10" subtotal="count" baseField="0" baseItem="0"/>
    <dataField fld="11" subtotal="count" baseField="0" baseItem="0"/>
    <dataField fld="12" subtotal="count" baseField="0" baseItem="0"/>
    <dataField fld="13" subtotal="count" baseField="0" baseItem="0"/>
    <dataField fld="14" subtotal="count" baseField="0" baseItem="0"/>
    <dataField fld="15" subtotal="count" baseField="0" baseItem="0"/>
  </dataFields>
  <formats count="153">
    <format dxfId="204">
      <pivotArea type="all" dataOnly="0" outline="0" fieldPosition="0"/>
    </format>
    <format dxfId="203">
      <pivotArea type="all" dataOnly="0" outline="0" fieldPosition="0"/>
    </format>
    <format dxfId="202">
      <pivotArea outline="0" collapsedLevelsAreSubtotals="1" fieldPosition="0"/>
    </format>
    <format dxfId="201">
      <pivotArea outline="0" collapsedLevelsAreSubtotals="1" fieldPosition="0"/>
    </format>
    <format dxfId="200">
      <pivotArea type="all" dataOnly="0" outline="0" fieldPosition="0"/>
    </format>
    <format dxfId="199">
      <pivotArea outline="0" collapsedLevelsAreSubtotals="1" fieldPosition="0"/>
    </format>
    <format dxfId="198">
      <pivotArea field="0" type="button" dataOnly="0" labelOnly="1" outline="0" axis="axisPage" fieldPosition="0"/>
    </format>
    <format dxfId="197">
      <pivotArea field="0" type="button" dataOnly="0" labelOnly="1" outline="0" axis="axisPage" fieldPosition="0"/>
    </format>
    <format dxfId="196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0"/>
          </reference>
        </references>
      </pivotArea>
    </format>
    <format dxfId="195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0"/>
          </reference>
        </references>
      </pivotArea>
    </format>
    <format dxfId="194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1"/>
          </reference>
        </references>
      </pivotArea>
    </format>
    <format dxfId="193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1"/>
          </reference>
        </references>
      </pivotArea>
    </format>
    <format dxfId="192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2"/>
          </reference>
        </references>
      </pivotArea>
    </format>
    <format dxfId="191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2"/>
          </reference>
        </references>
      </pivotArea>
    </format>
    <format dxfId="190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3"/>
          </reference>
        </references>
      </pivotArea>
    </format>
    <format dxfId="189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3"/>
          </reference>
        </references>
      </pivotArea>
    </format>
    <format dxfId="188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4"/>
          </reference>
        </references>
      </pivotArea>
    </format>
    <format dxfId="187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4"/>
          </reference>
        </references>
      </pivotArea>
    </format>
    <format dxfId="186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0"/>
          </reference>
        </references>
      </pivotArea>
    </format>
    <format dxfId="185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1"/>
          </reference>
        </references>
      </pivotArea>
    </format>
    <format dxfId="184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2"/>
          </reference>
        </references>
      </pivotArea>
    </format>
    <format dxfId="183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3"/>
          </reference>
        </references>
      </pivotArea>
    </format>
    <format dxfId="182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4"/>
          </reference>
        </references>
      </pivotArea>
    </format>
    <format dxfId="181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0"/>
        </references>
      </pivotArea>
    </format>
    <format dxfId="180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0"/>
          </reference>
        </references>
      </pivotArea>
    </format>
    <format dxfId="179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1"/>
          </reference>
        </references>
      </pivotArea>
    </format>
    <format dxfId="178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2"/>
          </reference>
        </references>
      </pivotArea>
    </format>
    <format dxfId="177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3"/>
          </reference>
        </references>
      </pivotArea>
    </format>
    <format dxfId="176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4"/>
          </reference>
        </references>
      </pivotArea>
    </format>
    <format dxfId="175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0"/>
        </references>
      </pivotArea>
    </format>
    <format dxfId="174">
      <pivotArea collapsedLevelsAreSubtotals="1" fieldPosition="0">
        <references count="1">
          <reference field="1" count="0"/>
        </references>
      </pivotArea>
    </format>
    <format dxfId="173">
      <pivotArea collapsedLevelsAreSubtotals="1" fieldPosition="0">
        <references count="2">
          <reference field="1" count="0" selected="0"/>
          <reference field="2" count="0"/>
        </references>
      </pivotArea>
    </format>
    <format dxfId="172">
      <pivotArea collapsedLevelsAreSubtotals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171">
      <pivotArea collapsedLevelsAreSubtotals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170">
      <pivotArea dataOnly="0" labelOnly="1" fieldPosition="0">
        <references count="1">
          <reference field="1" count="0"/>
        </references>
      </pivotArea>
    </format>
    <format dxfId="169">
      <pivotArea dataOnly="0" labelOnly="1" fieldPosition="0">
        <references count="2">
          <reference field="1" count="0" selected="0"/>
          <reference field="2" count="0"/>
        </references>
      </pivotArea>
    </format>
    <format dxfId="168">
      <pivotArea dataOnly="0" labelOnly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167">
      <pivotArea dataOnly="0" labelOnly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166">
      <pivotArea collapsedLevelsAreSubtotals="1" fieldPosition="0">
        <references count="1">
          <reference field="1" count="0"/>
        </references>
      </pivotArea>
    </format>
    <format dxfId="165">
      <pivotArea collapsedLevelsAreSubtotals="1" fieldPosition="0">
        <references count="2">
          <reference field="1" count="0" selected="0"/>
          <reference field="2" count="0"/>
        </references>
      </pivotArea>
    </format>
    <format dxfId="164">
      <pivotArea collapsedLevelsAreSubtotals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163">
      <pivotArea collapsedLevelsAreSubtotals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162">
      <pivotArea dataOnly="0" labelOnly="1" fieldPosition="0">
        <references count="1">
          <reference field="1" count="0"/>
        </references>
      </pivotArea>
    </format>
    <format dxfId="161">
      <pivotArea dataOnly="0" labelOnly="1" fieldPosition="0">
        <references count="2">
          <reference field="1" count="0" selected="0"/>
          <reference field="2" count="0"/>
        </references>
      </pivotArea>
    </format>
    <format dxfId="160">
      <pivotArea dataOnly="0" labelOnly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159">
      <pivotArea dataOnly="0" labelOnly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158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0"/>
          </reference>
          <reference field="9" count="1" selected="0">
            <x v="0"/>
          </reference>
        </references>
      </pivotArea>
    </format>
    <format dxfId="157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1"/>
          </reference>
          <reference field="9" count="1" selected="0">
            <x v="0"/>
          </reference>
        </references>
      </pivotArea>
    </format>
    <format dxfId="156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2"/>
          </reference>
          <reference field="9" count="1" selected="0">
            <x v="0"/>
          </reference>
        </references>
      </pivotArea>
    </format>
    <format dxfId="155">
      <pivotArea dataOnly="0" labelOnly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3">
            <x v="0"/>
            <x v="1"/>
            <x v="2"/>
          </reference>
          <reference field="9" count="1" selected="0">
            <x v="0"/>
          </reference>
        </references>
      </pivotArea>
    </format>
    <format dxfId="154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3"/>
          </reference>
          <reference field="9" count="1" selected="0">
            <x v="1"/>
          </reference>
        </references>
      </pivotArea>
    </format>
    <format dxfId="153">
      <pivotArea dataOnly="0" labelOnly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3"/>
          </reference>
          <reference field="9" count="1" selected="0">
            <x v="1"/>
          </reference>
        </references>
      </pivotArea>
    </format>
    <format dxfId="152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0"/>
          </reference>
          <reference field="9" count="1" selected="0">
            <x v="2"/>
          </reference>
        </references>
      </pivotArea>
    </format>
    <format dxfId="151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1"/>
          </reference>
          <reference field="9" count="1" selected="0">
            <x v="2"/>
          </reference>
        </references>
      </pivotArea>
    </format>
    <format dxfId="150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4"/>
          </reference>
          <reference field="9" count="1" selected="0">
            <x v="2"/>
          </reference>
        </references>
      </pivotArea>
    </format>
    <format dxfId="149">
      <pivotArea dataOnly="0" labelOnly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3">
            <x v="0"/>
            <x v="1"/>
            <x v="4"/>
          </reference>
          <reference field="9" count="1" selected="0">
            <x v="2"/>
          </reference>
        </references>
      </pivotArea>
    </format>
    <format dxfId="148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3"/>
          </reference>
          <reference field="9" count="1" selected="0">
            <x v="3"/>
          </reference>
        </references>
      </pivotArea>
    </format>
    <format dxfId="147">
      <pivotArea dataOnly="0" labelOnly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3"/>
          </reference>
          <reference field="9" count="1" selected="0">
            <x v="3"/>
          </reference>
        </references>
      </pivotArea>
    </format>
    <format dxfId="146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0"/>
          </reference>
          <reference field="9" count="1" selected="0">
            <x v="4"/>
          </reference>
        </references>
      </pivotArea>
    </format>
    <format dxfId="145">
      <pivotArea dataOnly="0" labelOnly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0"/>
          </reference>
          <reference field="9" count="1" selected="0">
            <x v="4"/>
          </reference>
        </references>
      </pivotArea>
    </format>
    <format dxfId="144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0"/>
          </reference>
        </references>
      </pivotArea>
    </format>
    <format dxfId="143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1"/>
          </reference>
        </references>
      </pivotArea>
    </format>
    <format dxfId="142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2"/>
          </reference>
        </references>
      </pivotArea>
    </format>
    <format dxfId="141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3"/>
          </reference>
        </references>
      </pivotArea>
    </format>
    <format dxfId="140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4"/>
          </reference>
        </references>
      </pivotArea>
    </format>
    <format dxfId="139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0"/>
        </references>
      </pivotArea>
    </format>
    <format dxfId="138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0"/>
          </reference>
          <reference field="9" count="1" selected="0">
            <x v="0"/>
          </reference>
        </references>
      </pivotArea>
    </format>
    <format dxfId="137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1"/>
          </reference>
          <reference field="9" count="1" selected="0">
            <x v="0"/>
          </reference>
        </references>
      </pivotArea>
    </format>
    <format dxfId="136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2"/>
          </reference>
          <reference field="9" count="1" selected="0">
            <x v="0"/>
          </reference>
        </references>
      </pivotArea>
    </format>
    <format dxfId="135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3"/>
          </reference>
          <reference field="9" count="1" selected="0">
            <x v="0"/>
          </reference>
        </references>
      </pivotArea>
    </format>
    <format dxfId="134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4"/>
          </reference>
          <reference field="9" count="1" selected="0">
            <x v="0"/>
          </reference>
        </references>
      </pivotArea>
    </format>
    <format dxfId="133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5"/>
          </reference>
          <reference field="9" count="1" selected="0">
            <x v="0"/>
          </reference>
        </references>
      </pivotArea>
    </format>
    <format dxfId="132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6">
            <x v="0"/>
            <x v="1"/>
            <x v="2"/>
            <x v="3"/>
            <x v="4"/>
            <x v="5"/>
          </reference>
          <reference field="9" count="1" selected="0">
            <x v="0"/>
          </reference>
        </references>
      </pivotArea>
    </format>
    <format dxfId="131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0"/>
          </reference>
          <reference field="9" count="1" selected="0">
            <x v="0"/>
          </reference>
        </references>
      </pivotArea>
    </format>
    <format dxfId="130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1"/>
          </reference>
          <reference field="9" count="1" selected="0">
            <x v="0"/>
          </reference>
        </references>
      </pivotArea>
    </format>
    <format dxfId="129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2"/>
          </reference>
          <reference field="9" count="1" selected="0">
            <x v="0"/>
          </reference>
        </references>
      </pivotArea>
    </format>
    <format dxfId="128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3"/>
          </reference>
          <reference field="9" count="1" selected="0">
            <x v="0"/>
          </reference>
        </references>
      </pivotArea>
    </format>
    <format dxfId="127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4"/>
          </reference>
          <reference field="9" count="1" selected="0">
            <x v="0"/>
          </reference>
        </references>
      </pivotArea>
    </format>
    <format dxfId="126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5"/>
          </reference>
          <reference field="9" count="1" selected="0">
            <x v="0"/>
          </reference>
        </references>
      </pivotArea>
    </format>
    <format dxfId="125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6">
            <x v="0"/>
            <x v="1"/>
            <x v="2"/>
            <x v="3"/>
            <x v="4"/>
            <x v="5"/>
          </reference>
          <reference field="9" count="1" selected="0">
            <x v="0"/>
          </reference>
        </references>
      </pivotArea>
    </format>
    <format dxfId="124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1"/>
          </reference>
          <reference field="9" count="1" selected="0">
            <x v="0"/>
          </reference>
        </references>
      </pivotArea>
    </format>
    <format dxfId="123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6"/>
          </reference>
          <reference field="9" count="1" selected="0">
            <x v="0"/>
          </reference>
        </references>
      </pivotArea>
    </format>
    <format dxfId="122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4"/>
          </reference>
          <reference field="9" count="1" selected="0">
            <x v="0"/>
          </reference>
        </references>
      </pivotArea>
    </format>
    <format dxfId="121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3">
            <x v="1"/>
            <x v="4"/>
            <x v="6"/>
          </reference>
          <reference field="9" count="1" selected="0">
            <x v="0"/>
          </reference>
        </references>
      </pivotArea>
    </format>
    <format dxfId="120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>
            <x v="1"/>
          </reference>
          <reference field="9" count="1" selected="0">
            <x v="0"/>
          </reference>
        </references>
      </pivotArea>
    </format>
    <format dxfId="119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>
            <x v="2"/>
          </reference>
          <reference field="9" count="1" selected="0">
            <x v="0"/>
          </reference>
        </references>
      </pivotArea>
    </format>
    <format dxfId="118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>
            <x v="4"/>
          </reference>
          <reference field="9" count="1" selected="0">
            <x v="0"/>
          </reference>
        </references>
      </pivotArea>
    </format>
    <format dxfId="117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3">
            <x v="1"/>
            <x v="2"/>
            <x v="4"/>
          </reference>
          <reference field="9" count="1" selected="0">
            <x v="0"/>
          </reference>
        </references>
      </pivotArea>
    </format>
    <format dxfId="116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0"/>
          </reference>
          <reference field="9" count="1" selected="0">
            <x v="1"/>
          </reference>
        </references>
      </pivotArea>
    </format>
    <format dxfId="115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1"/>
          </reference>
          <reference field="9" count="1" selected="0">
            <x v="1"/>
          </reference>
        </references>
      </pivotArea>
    </format>
    <format dxfId="114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6"/>
          </reference>
          <reference field="9" count="1" selected="0">
            <x v="1"/>
          </reference>
        </references>
      </pivotArea>
    </format>
    <format dxfId="113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4"/>
          </reference>
          <reference field="9" count="1" selected="0">
            <x v="1"/>
          </reference>
        </references>
      </pivotArea>
    </format>
    <format dxfId="112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5"/>
          </reference>
          <reference field="9" count="1" selected="0">
            <x v="1"/>
          </reference>
        </references>
      </pivotArea>
    </format>
    <format dxfId="111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5">
            <x v="0"/>
            <x v="1"/>
            <x v="4"/>
            <x v="5"/>
            <x v="6"/>
          </reference>
          <reference field="9" count="1" selected="0">
            <x v="1"/>
          </reference>
        </references>
      </pivotArea>
    </format>
    <format dxfId="110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1"/>
          </reference>
          <reference field="9" count="1" selected="0">
            <x v="2"/>
          </reference>
        </references>
      </pivotArea>
    </format>
    <format dxfId="109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4"/>
          </reference>
          <reference field="9" count="1" selected="0">
            <x v="2"/>
          </reference>
        </references>
      </pivotArea>
    </format>
    <format dxfId="108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2">
            <x v="1"/>
            <x v="4"/>
          </reference>
          <reference field="9" count="1" selected="0">
            <x v="2"/>
          </reference>
        </references>
      </pivotArea>
    </format>
    <format dxfId="107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4"/>
          </reference>
          <reference field="9" count="1" selected="0">
            <x v="2"/>
          </reference>
        </references>
      </pivotArea>
    </format>
    <format dxfId="106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4"/>
          </reference>
          <reference field="9" count="1" selected="0">
            <x v="2"/>
          </reference>
        </references>
      </pivotArea>
    </format>
    <format dxfId="105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0"/>
          </reference>
          <reference field="9" count="1" selected="0">
            <x v="2"/>
          </reference>
        </references>
      </pivotArea>
    </format>
    <format dxfId="104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1"/>
          </reference>
          <reference field="9" count="1" selected="0">
            <x v="2"/>
          </reference>
        </references>
      </pivotArea>
    </format>
    <format dxfId="103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2"/>
          </reference>
          <reference field="9" count="1" selected="0">
            <x v="2"/>
          </reference>
        </references>
      </pivotArea>
    </format>
    <format dxfId="102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4"/>
          </reference>
          <reference field="9" count="1" selected="0">
            <x v="2"/>
          </reference>
        </references>
      </pivotArea>
    </format>
    <format dxfId="101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4">
            <x v="0"/>
            <x v="1"/>
            <x v="2"/>
            <x v="4"/>
          </reference>
          <reference field="9" count="1" selected="0">
            <x v="2"/>
          </reference>
        </references>
      </pivotArea>
    </format>
    <format dxfId="100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>
            <x v="1"/>
          </reference>
          <reference field="9" count="1" selected="0">
            <x v="0"/>
          </reference>
        </references>
      </pivotArea>
    </format>
    <format dxfId="99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>
            <x v="2"/>
          </reference>
          <reference field="9" count="1" selected="0">
            <x v="0"/>
          </reference>
        </references>
      </pivotArea>
    </format>
    <format dxfId="98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>
            <x v="4"/>
          </reference>
          <reference field="9" count="1" selected="0">
            <x v="0"/>
          </reference>
        </references>
      </pivotArea>
    </format>
    <format dxfId="97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3">
            <x v="1"/>
            <x v="2"/>
            <x v="4"/>
          </reference>
          <reference field="9" count="1" selected="0">
            <x v="0"/>
          </reference>
        </references>
      </pivotArea>
    </format>
    <format dxfId="96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0"/>
          </reference>
          <reference field="9" count="1" selected="0">
            <x v="1"/>
          </reference>
        </references>
      </pivotArea>
    </format>
    <format dxfId="95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1"/>
          </reference>
          <reference field="9" count="1" selected="0">
            <x v="1"/>
          </reference>
        </references>
      </pivotArea>
    </format>
    <format dxfId="94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6"/>
          </reference>
          <reference field="9" count="1" selected="0">
            <x v="1"/>
          </reference>
        </references>
      </pivotArea>
    </format>
    <format dxfId="93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4"/>
          </reference>
          <reference field="9" count="1" selected="0">
            <x v="1"/>
          </reference>
        </references>
      </pivotArea>
    </format>
    <format dxfId="92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5"/>
          </reference>
          <reference field="9" count="1" selected="0">
            <x v="1"/>
          </reference>
        </references>
      </pivotArea>
    </format>
    <format dxfId="91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5">
            <x v="0"/>
            <x v="1"/>
            <x v="4"/>
            <x v="5"/>
            <x v="6"/>
          </reference>
          <reference field="9" count="1" selected="0">
            <x v="1"/>
          </reference>
        </references>
      </pivotArea>
    </format>
    <format dxfId="90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1"/>
          </reference>
          <reference field="9" count="1" selected="0">
            <x v="2"/>
          </reference>
        </references>
      </pivotArea>
    </format>
    <format dxfId="89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4"/>
          </reference>
          <reference field="9" count="1" selected="0">
            <x v="2"/>
          </reference>
        </references>
      </pivotArea>
    </format>
    <format dxfId="88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2">
            <x v="1"/>
            <x v="4"/>
          </reference>
          <reference field="9" count="1" selected="0">
            <x v="2"/>
          </reference>
        </references>
      </pivotArea>
    </format>
    <format dxfId="87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4"/>
          </reference>
          <reference field="9" count="1" selected="0">
            <x v="2"/>
          </reference>
        </references>
      </pivotArea>
    </format>
    <format dxfId="86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4"/>
          </reference>
          <reference field="9" count="1" selected="0">
            <x v="2"/>
          </reference>
        </references>
      </pivotArea>
    </format>
    <format dxfId="85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0"/>
          </reference>
          <reference field="9" count="1" selected="0">
            <x v="2"/>
          </reference>
        </references>
      </pivotArea>
    </format>
    <format dxfId="84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1"/>
          </reference>
          <reference field="9" count="1" selected="0">
            <x v="2"/>
          </reference>
        </references>
      </pivotArea>
    </format>
    <format dxfId="83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2"/>
          </reference>
          <reference field="9" count="1" selected="0">
            <x v="2"/>
          </reference>
        </references>
      </pivotArea>
    </format>
    <format dxfId="82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4"/>
          </reference>
          <reference field="9" count="1" selected="0">
            <x v="2"/>
          </reference>
        </references>
      </pivotArea>
    </format>
    <format dxfId="81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4">
            <x v="0"/>
            <x v="1"/>
            <x v="2"/>
            <x v="4"/>
          </reference>
          <reference field="9" count="1" selected="0">
            <x v="2"/>
          </reference>
        </references>
      </pivotArea>
    </format>
    <format dxfId="80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1"/>
          </reference>
          <reference field="9" count="1" selected="0">
            <x v="0"/>
          </reference>
        </references>
      </pivotArea>
    </format>
    <format dxfId="79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6"/>
          </reference>
          <reference field="9" count="1" selected="0">
            <x v="0"/>
          </reference>
        </references>
      </pivotArea>
    </format>
    <format dxfId="78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4"/>
          </reference>
          <reference field="9" count="1" selected="0">
            <x v="0"/>
          </reference>
        </references>
      </pivotArea>
    </format>
    <format dxfId="77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3">
            <x v="1"/>
            <x v="4"/>
            <x v="6"/>
          </reference>
          <reference field="9" count="1" selected="0">
            <x v="0"/>
          </reference>
        </references>
      </pivotArea>
    </format>
    <format dxfId="76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0"/>
          </reference>
          <reference field="9" count="1" selected="0">
            <x v="3"/>
          </reference>
        </references>
      </pivotArea>
    </format>
    <format dxfId="75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1"/>
          </reference>
          <reference field="9" count="1" selected="0">
            <x v="3"/>
          </reference>
        </references>
      </pivotArea>
    </format>
    <format dxfId="74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6"/>
          </reference>
          <reference field="9" count="1" selected="0">
            <x v="3"/>
          </reference>
        </references>
      </pivotArea>
    </format>
    <format dxfId="73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4"/>
          </reference>
          <reference field="9" count="1" selected="0">
            <x v="3"/>
          </reference>
        </references>
      </pivotArea>
    </format>
    <format dxfId="72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5"/>
          </reference>
          <reference field="9" count="1" selected="0">
            <x v="3"/>
          </reference>
        </references>
      </pivotArea>
    </format>
    <format dxfId="71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5">
            <x v="0"/>
            <x v="1"/>
            <x v="4"/>
            <x v="5"/>
            <x v="6"/>
          </reference>
          <reference field="9" count="1" selected="0">
            <x v="3"/>
          </reference>
        </references>
      </pivotArea>
    </format>
    <format dxfId="70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0"/>
          </reference>
          <reference field="9" count="1" selected="0">
            <x v="3"/>
          </reference>
        </references>
      </pivotArea>
    </format>
    <format dxfId="69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1"/>
          </reference>
          <reference field="9" count="1" selected="0">
            <x v="3"/>
          </reference>
        </references>
      </pivotArea>
    </format>
    <format dxfId="68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6"/>
          </reference>
          <reference field="9" count="1" selected="0">
            <x v="3"/>
          </reference>
        </references>
      </pivotArea>
    </format>
    <format dxfId="67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4"/>
          </reference>
          <reference field="9" count="1" selected="0">
            <x v="3"/>
          </reference>
        </references>
      </pivotArea>
    </format>
    <format dxfId="66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5"/>
          </reference>
          <reference field="9" count="1" selected="0">
            <x v="3"/>
          </reference>
        </references>
      </pivotArea>
    </format>
    <format dxfId="65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5">
            <x v="0"/>
            <x v="1"/>
            <x v="4"/>
            <x v="5"/>
            <x v="6"/>
          </reference>
          <reference field="9" count="1" selected="0">
            <x v="3"/>
          </reference>
        </references>
      </pivotArea>
    </format>
    <format dxfId="64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5"/>
          </reference>
          <reference field="9" count="1" selected="0">
            <x v="4"/>
          </reference>
        </references>
      </pivotArea>
    </format>
    <format dxfId="63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5"/>
          </reference>
          <reference field="9" count="1" selected="0">
            <x v="4"/>
          </reference>
        </references>
      </pivotArea>
    </format>
    <format dxfId="62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5"/>
          </reference>
          <reference field="9" count="1" selected="0">
            <x v="4"/>
          </reference>
        </references>
      </pivotArea>
    </format>
    <format dxfId="61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5"/>
          </reference>
          <reference field="9" count="1" selected="0">
            <x v="4"/>
          </reference>
        </references>
      </pivotArea>
    </format>
    <format dxfId="60">
      <pivotArea grandRow="1" outline="0" collapsedLevelsAreSubtotals="1" fieldPosition="0"/>
    </format>
    <format dxfId="59">
      <pivotArea dataOnly="0" labelOnly="1" grandRow="1" outline="0" fieldPosition="0"/>
    </format>
    <format dxfId="58">
      <pivotArea dataOnly="0" labelOnly="1" outline="0" fieldPosition="0">
        <references count="1">
          <reference field="0" count="0"/>
        </references>
      </pivotArea>
    </format>
    <format dxfId="57">
      <pivotArea dataOnly="0" labelOnly="1" fieldPosition="0">
        <references count="1">
          <reference field="8" count="0"/>
        </references>
      </pivotArea>
    </format>
    <format dxfId="56">
      <pivotArea dataOnly="0" labelOnly="1" fieldPosition="0">
        <references count="1">
          <reference field="7" count="0"/>
        </references>
      </pivotArea>
    </format>
    <format dxfId="55">
      <pivotArea dataOnly="0" labelOnly="1" fieldPosition="0">
        <references count="1">
          <reference field="6" count="0"/>
        </references>
      </pivotArea>
    </format>
    <format dxfId="54">
      <pivotArea dataOnly="0" labelOnly="1" fieldPosition="0">
        <references count="1">
          <reference field="5" count="0"/>
        </references>
      </pivotArea>
    </format>
    <format dxfId="53">
      <pivotArea dataOnly="0" labelOnly="1" fieldPosition="0">
        <references count="1">
          <reference field="9" count="0"/>
        </references>
      </pivotArea>
    </format>
    <format dxfId="52">
      <pivotArea collapsedLevelsAreSubtotals="1" fieldPosition="0">
        <references count="6">
          <reference field="4294967294" count="1" selected="0">
            <x v="0"/>
          </reference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5"/>
          </reference>
        </references>
      </pivotArea>
    </format>
  </formats>
  <pivotHierarchies count="11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9">
    <rowHierarchyUsage hierarchyUsage="25"/>
    <rowHierarchyUsage hierarchyUsage="26"/>
    <rowHierarchyUsage hierarchyUsage="27"/>
    <rowHierarchyUsage hierarchyUsage="28"/>
    <rowHierarchyUsage hierarchyUsage="30"/>
    <rowHierarchyUsage hierarchyUsage="29"/>
    <rowHierarchyUsage hierarchyUsage="32"/>
    <rowHierarchyUsage hierarchyUsage="33"/>
    <rowHierarchyUsage hierarchyUsage="3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3.xml><?xml version="1.0" encoding="utf-8"?>
<pivotTableDefinition xmlns="http://schemas.openxmlformats.org/spreadsheetml/2006/main" name="Zaokretna tablica1" cacheId="0" applyNumberFormats="0" applyBorderFormats="0" applyFontFormats="0" applyPatternFormats="0" applyAlignmentFormats="0" applyWidthHeightFormats="1" dataCaption="Vrijednosti" tag="80bbfebc-eedc-416e-8b75-5f5c39a2ac67" updatedVersion="6" minRefreshableVersion="3" subtotalHiddenItems="1" colGrandTotals="0" itemPrintTitles="1" createdVersion="8" indent="0" outline="1" outlineData="1" multipleFieldFilters="0" rowHeaderCaption="Razred / Skupina / Izvor">
  <location ref="A6:E25" firstHeaderRow="0" firstDataRow="1" firstDataCol="1"/>
  <pivotFields count="10">
    <pivotField axis="axisRow" allDrilled="1" showAll="0" dataSourceSort="1" defaultAttributeDrillState="1">
      <items count="3">
        <item s="1" x="0"/>
        <item s="1" x="1"/>
        <item t="default"/>
      </items>
    </pivotField>
    <pivotField axis="axisRow" allDrilled="1" showAll="0" dataSourceSort="1" defaultAttributeDrillState="1">
      <items count="3">
        <item x="0"/>
        <item x="1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allDrilled="1" showAll="0" dataSourceSort="1" defaultAttributeDrillState="1">
      <items count="3">
        <item x="0"/>
        <item x="1"/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howAll="0"/>
    <pivotField dataField="1" showAll="0"/>
    <pivotField dataField="1" showAll="0"/>
    <pivotField dataField="1" showAll="0"/>
  </pivotFields>
  <rowFields count="6">
    <field x="2"/>
    <field x="5"/>
    <field x="0"/>
    <field x="1"/>
    <field x="4"/>
    <field x="3"/>
  </rowFields>
  <rowItems count="19">
    <i>
      <x/>
    </i>
    <i r="1">
      <x/>
    </i>
    <i r="2">
      <x/>
    </i>
    <i r="3">
      <x/>
    </i>
    <i r="4">
      <x/>
    </i>
    <i r="5">
      <x/>
    </i>
    <i r="5">
      <x v="1"/>
    </i>
    <i r="5">
      <x v="2"/>
    </i>
    <i r="5">
      <x v="3"/>
    </i>
    <i r="5">
      <x v="4"/>
    </i>
    <i r="5">
      <x v="5"/>
    </i>
    <i r="4">
      <x v="1"/>
    </i>
    <i r="5">
      <x v="6"/>
    </i>
    <i r="5">
      <x v="7"/>
    </i>
    <i r="2">
      <x v="1"/>
    </i>
    <i r="3">
      <x v="1"/>
    </i>
    <i r="4">
      <x v="1"/>
    </i>
    <i r="5">
      <x v="8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fld="6" subtotal="count" baseField="0" baseItem="0"/>
    <dataField fld="7" subtotal="count" baseField="0" baseItem="0"/>
    <dataField fld="8" subtotal="count" baseField="0" baseItem="0"/>
    <dataField fld="9" subtotal="count" baseField="0" baseItem="0"/>
  </dataFields>
  <formats count="20">
    <format dxfId="51">
      <pivotArea type="all" dataOnly="0" outline="0" fieldPosition="0"/>
    </format>
    <format dxfId="50">
      <pivotArea field="0" type="button" dataOnly="0" labelOnly="1" outline="0" axis="axisRow" fieldPosition="2"/>
    </format>
    <format dxfId="49">
      <pivotArea field="0" type="button" dataOnly="0" labelOnly="1" outline="0" axis="axisRow" fieldPosition="2"/>
    </format>
    <format dxfId="48">
      <pivotArea field="0" type="button" dataOnly="0" labelOnly="1" outline="0" axis="axisRow" fieldPosition="2"/>
    </format>
    <format dxfId="47">
      <pivotArea type="all" dataOnly="0" outline="0" fieldPosition="0"/>
    </format>
    <format dxfId="46">
      <pivotArea outline="0" collapsedLevelsAreSubtotals="1" fieldPosition="0"/>
    </format>
    <format dxfId="45">
      <pivotArea field="0" type="button" dataOnly="0" labelOnly="1" outline="0" axis="axisRow" fieldPosition="2"/>
    </format>
    <format dxfId="44">
      <pivotArea dataOnly="0" labelOnly="1" fieldPosition="0">
        <references count="1">
          <reference field="0" count="1">
            <x v="0"/>
          </reference>
        </references>
      </pivotArea>
    </format>
    <format dxfId="43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42">
      <pivotArea field="0" type="button" dataOnly="0" labelOnly="1" outline="0" axis="axisRow" fieldPosition="2"/>
    </format>
    <format dxfId="41">
      <pivotArea field="0" type="button" dataOnly="0" labelOnly="1" outline="0" axis="axisRow" fieldPosition="2"/>
    </format>
    <format dxfId="40">
      <pivotArea outline="0" collapsedLevelsAreSubtotals="1" fieldPosition="0"/>
    </format>
    <format dxfId="39">
      <pivotArea type="all" dataOnly="0" outline="0" fieldPosition="0"/>
    </format>
    <format dxfId="38">
      <pivotArea outline="0" collapsedLevelsAreSubtotals="1" fieldPosition="0"/>
    </format>
    <format dxfId="37">
      <pivotArea field="0" type="button" dataOnly="0" labelOnly="1" outline="0" axis="axisRow" fieldPosition="2"/>
    </format>
    <format dxfId="36">
      <pivotArea dataOnly="0" labelOnly="1" fieldPosition="0">
        <references count="1">
          <reference field="0" count="1">
            <x v="0"/>
          </reference>
        </references>
      </pivotArea>
    </format>
    <format dxfId="35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34">
      <pivotArea field="0" type="button" dataOnly="0" labelOnly="1" outline="0" axis="axisRow" fieldPosition="2"/>
    </format>
    <format dxfId="33">
      <pivotArea field="0" type="button" dataOnly="0" labelOnly="1" outline="0" axis="axisRow" fieldPosition="2"/>
    </format>
    <format dxfId="32">
      <pivotArea field="0" type="button" dataOnly="0" labelOnly="1" outline="0" axis="axisRow" fieldPosition="2"/>
    </format>
  </formats>
  <pivotHierarchies count="11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6">
    <rowHierarchyUsage hierarchyUsage="25"/>
    <rowHierarchyUsage hierarchyUsage="0"/>
    <rowHierarchyUsage hierarchyUsage="1"/>
    <rowHierarchyUsage hierarchyUsage="2"/>
    <rowHierarchyUsage hierarchyUsage="29"/>
    <rowHierarchyUsage hierarchyUsage="3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Zaokretna tablica2" cacheId="8" applyNumberFormats="0" applyBorderFormats="0" applyFontFormats="0" applyPatternFormats="0" applyAlignmentFormats="0" applyWidthHeightFormats="1" dataCaption="Vrijednosti" grandTotalCaption="PRIHODI UKUPNO" tag="08e2a2c4-6bbd-4b5e-9b80-d4707083479d" updatedVersion="6" minRefreshableVersion="3" useAutoFormatting="1" subtotalHiddenItems="1" itemPrintTitles="1" createdVersion="8" indent="0" outline="1" outlineData="1" multipleFieldFilters="0">
  <location ref="A10:G13" firstHeaderRow="0" firstDataRow="1" firstDataCol="1"/>
  <pivotFields count="7">
    <pivotField axis="axisRow" allDrilled="1" subtotalTop="0" showAll="0" dataSourceSort="1" defaultSubtotal="0" defaultAttributeDrillState="1">
      <items count="2">
        <item n="6 PRIHODI POSLOVANJA" s="1" x="0"/>
        <item n="7 PRIHODI OD PRODAJE NEFINACIJSKE IMOVINE" s="1" x="1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0"/>
  </rowFields>
  <rowItems count="3">
    <i>
      <x/>
    </i>
    <i>
      <x v="1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fld="1" subtotal="count" baseField="0" baseItem="0"/>
    <dataField fld="2" subtotal="count" baseField="0" baseItem="0"/>
    <dataField fld="3" subtotal="count" baseField="0" baseItem="0"/>
    <dataField fld="4" subtotal="count" baseField="0" baseItem="0"/>
    <dataField fld="5" subtotal="count" baseField="0" baseItem="0" numFmtId="4"/>
    <dataField fld="6" subtotal="count" baseField="0" baseItem="0" numFmtId="4"/>
  </dataFields>
  <formats count="40">
    <format dxfId="929">
      <pivotArea type="all" dataOnly="0" outline="0" fieldPosition="0"/>
    </format>
    <format dxfId="928">
      <pivotArea outline="0" collapsedLevelsAreSubtotals="1" fieldPosition="0"/>
    </format>
    <format dxfId="927">
      <pivotArea field="0" type="button" dataOnly="0" labelOnly="1" outline="0" axis="axisRow" fieldPosition="0"/>
    </format>
    <format dxfId="926">
      <pivotArea dataOnly="0" labelOnly="1" fieldPosition="0">
        <references count="1">
          <reference field="0" count="0"/>
        </references>
      </pivotArea>
    </format>
    <format dxfId="925">
      <pivotArea dataOnly="0" labelOnly="1" grandRow="1" outline="0" fieldPosition="0"/>
    </format>
    <format dxfId="924">
      <pivotArea field="0" type="button" dataOnly="0" labelOnly="1" outline="0" axis="axisRow" fieldPosition="0"/>
    </format>
    <format dxfId="923">
      <pivotArea type="all" dataOnly="0" outline="0" fieldPosition="0"/>
    </format>
    <format dxfId="922">
      <pivotArea outline="0" collapsedLevelsAreSubtotals="1" fieldPosition="0"/>
    </format>
    <format dxfId="921">
      <pivotArea field="0" type="button" dataOnly="0" labelOnly="1" outline="0" axis="axisRow" fieldPosition="0"/>
    </format>
    <format dxfId="920">
      <pivotArea dataOnly="0" labelOnly="1" fieldPosition="0">
        <references count="1">
          <reference field="0" count="0"/>
        </references>
      </pivotArea>
    </format>
    <format dxfId="919">
      <pivotArea dataOnly="0" labelOnly="1" grandRow="1" outline="0" fieldPosition="0"/>
    </format>
    <format dxfId="918">
      <pivotArea dataOnly="0" labelOnly="1" grandRow="1" outline="0" fieldPosition="0"/>
    </format>
    <format dxfId="917">
      <pivotArea type="all" dataOnly="0" outline="0" fieldPosition="0"/>
    </format>
    <format dxfId="916">
      <pivotArea outline="0" collapsedLevelsAreSubtotals="1" fieldPosition="0"/>
    </format>
    <format dxfId="915">
      <pivotArea field="0" type="button" dataOnly="0" labelOnly="1" outline="0" axis="axisRow" fieldPosition="0"/>
    </format>
    <format dxfId="914">
      <pivotArea dataOnly="0" labelOnly="1" fieldPosition="0">
        <references count="1">
          <reference field="0" count="0"/>
        </references>
      </pivotArea>
    </format>
    <format dxfId="913">
      <pivotArea dataOnly="0" labelOnly="1" grandRow="1" outline="0" fieldPosition="0"/>
    </format>
    <format dxfId="912">
      <pivotArea collapsedLevelsAreSubtotals="1" fieldPosition="0">
        <references count="1">
          <reference field="0" count="0"/>
        </references>
      </pivotArea>
    </format>
    <format dxfId="911">
      <pivotArea field="0" type="button" dataOnly="0" labelOnly="1" outline="0" axis="axisRow" fieldPosition="0"/>
    </format>
    <format dxfId="910">
      <pivotArea dataOnly="0" labelOnly="1" fieldPosition="0">
        <references count="1">
          <reference field="0" count="0"/>
        </references>
      </pivotArea>
    </format>
    <format dxfId="909">
      <pivotArea type="all" dataOnly="0" outline="0" fieldPosition="0"/>
    </format>
    <format dxfId="908">
      <pivotArea outline="0" collapsedLevelsAreSubtotals="1" fieldPosition="0"/>
    </format>
    <format dxfId="907">
      <pivotArea field="0" type="button" dataOnly="0" labelOnly="1" outline="0" axis="axisRow" fieldPosition="0"/>
    </format>
    <format dxfId="906">
      <pivotArea dataOnly="0" labelOnly="1" fieldPosition="0">
        <references count="1">
          <reference field="0" count="0"/>
        </references>
      </pivotArea>
    </format>
    <format dxfId="905">
      <pivotArea dataOnly="0" labelOnly="1" grandRow="1" outline="0" fieldPosition="0"/>
    </format>
    <format dxfId="904">
      <pivotArea type="all" dataOnly="0" outline="0" fieldPosition="0"/>
    </format>
    <format dxfId="903">
      <pivotArea outline="0" collapsedLevelsAreSubtotals="1" fieldPosition="0"/>
    </format>
    <format dxfId="902">
      <pivotArea field="0" type="button" dataOnly="0" labelOnly="1" outline="0" axis="axisRow" fieldPosition="0"/>
    </format>
    <format dxfId="901">
      <pivotArea dataOnly="0" labelOnly="1" fieldPosition="0">
        <references count="1">
          <reference field="0" count="0"/>
        </references>
      </pivotArea>
    </format>
    <format dxfId="900">
      <pivotArea dataOnly="0" labelOnly="1" grandRow="1" outline="0" fieldPosition="0"/>
    </format>
    <format dxfId="899">
      <pivotArea field="0" grandRow="1" outline="0" collapsedLevelsAreSubtotals="1" axis="axisRow" fieldPosition="0">
        <references count="1">
          <reference field="4294967294" count="1" selected="0">
            <x v="0"/>
          </reference>
        </references>
      </pivotArea>
    </format>
    <format dxfId="898">
      <pivotArea field="0" grandRow="1" outline="0" collapsedLevelsAreSubtotals="1" axis="axisRow" fieldPosition="0">
        <references count="1">
          <reference field="4294967294" count="5" selected="0">
            <x v="1"/>
            <x v="2"/>
            <x v="3"/>
            <x v="4"/>
            <x v="5"/>
          </reference>
        </references>
      </pivotArea>
    </format>
    <format dxfId="897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896">
      <pivotArea dataOnly="0" labelOnly="1" outline="0" fieldPosition="0">
        <references count="1">
          <reference field="4294967294" count="2">
            <x v="4"/>
            <x v="5"/>
          </reference>
        </references>
      </pivotArea>
    </format>
    <format dxfId="21">
      <pivotArea type="all" dataOnly="0" outline="0" fieldPosition="0"/>
    </format>
    <format dxfId="20">
      <pivotArea outline="0" collapsedLevelsAreSubtotals="1" fieldPosition="0"/>
    </format>
    <format dxfId="19">
      <pivotArea field="0" type="button" dataOnly="0" labelOnly="1" outline="0" axis="axisRow" fieldPosition="0"/>
    </format>
    <format dxfId="18">
      <pivotArea dataOnly="0" labelOnly="1" fieldPosition="0">
        <references count="1">
          <reference field="0" count="0"/>
        </references>
      </pivotArea>
    </format>
    <format dxfId="17">
      <pivotArea dataOnly="0" labelOnly="1" grandRow="1" outline="0" fieldPosition="0"/>
    </format>
    <format dxfId="16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pivotHierarchies count="11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1">
    <rowHierarchyUsage hierarchyUsage="1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name="SAZETAK_PrimiciIzdaci" cacheId="13" applyNumberFormats="0" applyBorderFormats="0" applyFontFormats="0" applyPatternFormats="0" applyAlignmentFormats="0" applyWidthHeightFormats="1" dataCaption="Vrijednosti" grandTotalCaption="PRIHODI UKUPNO" tag="eb29ed0c-9ca8-4196-bc24-b946128b4cc2" updatedVersion="6" minRefreshableVersion="3" showDrill="0" subtotalHiddenItems="1" rowGrandTotals="0" colGrandTotals="0" itemPrintTitles="1" createdVersion="8" indent="0" outline="1" outlineData="1" multipleFieldFilters="0" rowHeaderCaption="">
  <location ref="A47:G48" firstHeaderRow="0" firstDataRow="1" firstDataCol="1"/>
  <pivotFields count="7">
    <pivotField axis="axisRow" allDrilled="1" subtotalTop="0" showAll="0" dataSourceSort="1" defaultSubtotal="0" defaultAttributeDrillState="1">
      <items count="1">
        <item n="8 PRIMICI OD FINANCIJSKE IMOVINE I ZADUŽIVANJA" s="1" x="0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0"/>
  </rowFields>
  <rowItems count="1">
    <i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fld="1" subtotal="count" baseField="0" baseItem="0"/>
    <dataField fld="2" subtotal="count" baseField="0" baseItem="0"/>
    <dataField fld="3" subtotal="count" baseField="0" baseItem="0"/>
    <dataField fld="4" subtotal="count" baseField="0" baseItem="0"/>
    <dataField fld="5" subtotal="count" baseField="0" baseItem="0" numFmtId="4"/>
    <dataField fld="6" subtotal="count" baseField="0" baseItem="0" numFmtId="4"/>
  </dataFields>
  <formats count="30">
    <format dxfId="954">
      <pivotArea type="all" dataOnly="0" outline="0" fieldPosition="0"/>
    </format>
    <format dxfId="953">
      <pivotArea dataOnly="0" labelOnly="1" grandRow="1" outline="0" fieldPosition="0"/>
    </format>
    <format dxfId="952">
      <pivotArea type="all" dataOnly="0" outline="0" fieldPosition="0"/>
    </format>
    <format dxfId="951">
      <pivotArea outline="0" collapsedLevelsAreSubtotals="1" fieldPosition="0"/>
    </format>
    <format dxfId="950">
      <pivotArea dataOnly="0" labelOnly="1" grandRow="1" outline="0" fieldPosition="0"/>
    </format>
    <format dxfId="949">
      <pivotArea grandRow="1" outline="0" collapsedLevelsAreSubtotals="1" fieldPosition="0"/>
    </format>
    <format dxfId="948">
      <pivotArea grandRow="1" outline="0" collapsedLevelsAreSubtotals="1" fieldPosition="0"/>
    </format>
    <format dxfId="947">
      <pivotArea type="all" dataOnly="0" outline="0" fieldPosition="0"/>
    </format>
    <format dxfId="946">
      <pivotArea outline="0" collapsedLevelsAreSubtotals="1" fieldPosition="0"/>
    </format>
    <format dxfId="945">
      <pivotArea field="0" type="button" dataOnly="0" labelOnly="1" outline="0" axis="axisRow" fieldPosition="0"/>
    </format>
    <format dxfId="944">
      <pivotArea dataOnly="0" labelOnly="1" fieldPosition="0">
        <references count="1">
          <reference field="0" count="0"/>
        </references>
      </pivotArea>
    </format>
    <format dxfId="943">
      <pivotArea outline="0" collapsedLevelsAreSubtotals="1" fieldPosition="0"/>
    </format>
    <format dxfId="942">
      <pivotArea type="all" dataOnly="0" outline="0" fieldPosition="0"/>
    </format>
    <format dxfId="941">
      <pivotArea outline="0" collapsedLevelsAreSubtotals="1" fieldPosition="0"/>
    </format>
    <format dxfId="940">
      <pivotArea dataOnly="0" labelOnly="1" fieldPosition="0">
        <references count="1">
          <reference field="0" count="0"/>
        </references>
      </pivotArea>
    </format>
    <format dxfId="939">
      <pivotArea outline="0" collapsedLevelsAreSubtotals="1" fieldPosition="0"/>
    </format>
    <format dxfId="938">
      <pivotArea type="all" dataOnly="0" outline="0" fieldPosition="0"/>
    </format>
    <format dxfId="937">
      <pivotArea outline="0" collapsedLevelsAreSubtotals="1" fieldPosition="0"/>
    </format>
    <format dxfId="936">
      <pivotArea dataOnly="0" labelOnly="1" fieldPosition="0">
        <references count="1">
          <reference field="0" count="0"/>
        </references>
      </pivotArea>
    </format>
    <format dxfId="935">
      <pivotArea type="all" dataOnly="0" outline="0" fieldPosition="0"/>
    </format>
    <format dxfId="934">
      <pivotArea type="all" dataOnly="0" outline="0" fieldPosition="0"/>
    </format>
    <format dxfId="933">
      <pivotArea outline="0" collapsedLevelsAreSubtotals="1" fieldPosition="0"/>
    </format>
    <format dxfId="932">
      <pivotArea dataOnly="0" labelOnly="1" fieldPosition="0">
        <references count="1">
          <reference field="0" count="0"/>
        </references>
      </pivotArea>
    </format>
    <format dxfId="931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930">
      <pivotArea dataOnly="0" labelOnly="1" outline="0" fieldPosition="0">
        <references count="1">
          <reference field="4294967294" count="2">
            <x v="4"/>
            <x v="5"/>
          </reference>
        </references>
      </pivotArea>
    </format>
    <format dxfId="15">
      <pivotArea type="all" dataOnly="0" outline="0" fieldPosition="0"/>
    </format>
    <format dxfId="14">
      <pivotArea outline="0" collapsedLevelsAreSubtotals="1" fieldPosition="0"/>
    </format>
    <format dxfId="13">
      <pivotArea field="0" type="button" dataOnly="0" labelOnly="1" outline="0" axis="axisRow" fieldPosition="0"/>
    </format>
    <format dxfId="12">
      <pivotArea dataOnly="0" labelOnly="1" fieldPosition="0">
        <references count="1">
          <reference field="0" count="0"/>
        </references>
      </pivotArea>
    </format>
    <format dxfId="11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pivotHierarchies count="11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1">
    <rowHierarchyUsage hierarchyUsage="31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name="SAZETAK_Rashodi" cacheId="12" applyNumberFormats="0" applyBorderFormats="0" applyFontFormats="0" applyPatternFormats="0" applyAlignmentFormats="0" applyWidthHeightFormats="1" dataCaption="Vrijednosti" grandTotalCaption="RASHODI UKUPNO" tag="3f895c96-ae95-49d0-94c4-a8298998b132" updatedVersion="6" minRefreshableVersion="3" subtotalHiddenItems="1" itemPrintTitles="1" createdVersion="8" indent="0" outline="1" outlineData="1" multipleFieldFilters="0">
  <location ref="A32:G35" firstHeaderRow="0" firstDataRow="1" firstDataCol="1"/>
  <pivotFields count="8">
    <pivotField allDrilled="1" subtotalTop="0" showAll="0" dataSourceSort="1" defaultSubtotal="0" defaultAttributeDrillState="1">
      <items count="2">
        <item s="1" x="0"/>
        <item s="1" x="1"/>
      </items>
    </pivotField>
    <pivotField axis="axisRow" allDrilled="1" subtotalTop="0" showAll="0" dataSourceSort="1" defaultSubtotal="0" defaultAttributeDrillState="1">
      <items count="2">
        <item n="3 RASHODI  POSLOVANJA" s="1" x="0"/>
        <item n="4 RASHODI ZA NABAVU NEFINANCIJSKE IMOVINE" s="1" x="1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1"/>
  </rowFields>
  <rowItems count="3">
    <i>
      <x/>
    </i>
    <i>
      <x v="1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fld="3" subtotal="count" baseField="0" baseItem="0"/>
    <dataField fld="4" subtotal="count" baseField="0" baseItem="0"/>
    <dataField fld="2" subtotal="count" baseField="0" baseItem="0"/>
    <dataField fld="5" subtotal="count" baseField="0" baseItem="0"/>
    <dataField fld="6" subtotal="count" baseField="0" baseItem="0" numFmtId="4"/>
    <dataField fld="7" subtotal="count" baseField="0" baseItem="0" numFmtId="4"/>
  </dataFields>
  <formats count="48">
    <format dxfId="996">
      <pivotArea type="all" dataOnly="0" outline="0" fieldPosition="0"/>
    </format>
    <format dxfId="995">
      <pivotArea dataOnly="0" labelOnly="1" grandRow="1" outline="0" fieldPosition="0"/>
    </format>
    <format dxfId="994">
      <pivotArea outline="0" collapsedLevelsAreSubtotals="1" fieldPosition="0"/>
    </format>
    <format dxfId="993">
      <pivotArea dataOnly="0" labelOnly="1" fieldPosition="0">
        <references count="1">
          <reference field="1" count="0"/>
        </references>
      </pivotArea>
    </format>
    <format dxfId="992">
      <pivotArea dataOnly="0" labelOnly="1" grandRow="1" outline="0" fieldPosition="0"/>
    </format>
    <format dxfId="991">
      <pivotArea grandRow="1" outline="0" collapsedLevelsAreSubtotals="1" fieldPosition="0"/>
    </format>
    <format dxfId="990">
      <pivotArea type="all" dataOnly="0" outline="0" fieldPosition="0"/>
    </format>
    <format dxfId="989">
      <pivotArea outline="0" collapsedLevelsAreSubtotals="1" fieldPosition="0"/>
    </format>
    <format dxfId="988">
      <pivotArea field="1" type="button" dataOnly="0" labelOnly="1" outline="0" axis="axisRow" fieldPosition="0"/>
    </format>
    <format dxfId="987">
      <pivotArea dataOnly="0" labelOnly="1" fieldPosition="0">
        <references count="1">
          <reference field="1" count="0"/>
        </references>
      </pivotArea>
    </format>
    <format dxfId="986">
      <pivotArea dataOnly="0" labelOnly="1" grandRow="1" outline="0" fieldPosition="0"/>
    </format>
    <format dxfId="985">
      <pivotArea outline="0" collapsedLevelsAreSubtotals="1" fieldPosition="0"/>
    </format>
    <format dxfId="984">
      <pivotArea type="all" dataOnly="0" outline="0" fieldPosition="0"/>
    </format>
    <format dxfId="983">
      <pivotArea outline="0" collapsedLevelsAreSubtotals="1" fieldPosition="0"/>
    </format>
    <format dxfId="982">
      <pivotArea field="1" type="button" dataOnly="0" labelOnly="1" outline="0" axis="axisRow" fieldPosition="0"/>
    </format>
    <format dxfId="981">
      <pivotArea dataOnly="0" labelOnly="1" fieldPosition="0">
        <references count="1">
          <reference field="1" count="0"/>
        </references>
      </pivotArea>
    </format>
    <format dxfId="980">
      <pivotArea dataOnly="0" labelOnly="1" grandRow="1" outline="0" fieldPosition="0"/>
    </format>
    <format dxfId="979">
      <pivotArea field="1" type="button" dataOnly="0" labelOnly="1" outline="0" axis="axisRow" fieldPosition="0"/>
    </format>
    <format dxfId="978">
      <pivotArea field="1" type="button" dataOnly="0" labelOnly="1" outline="0" axis="axisRow" fieldPosition="0"/>
    </format>
    <format dxfId="977">
      <pivotArea outline="0" collapsedLevelsAreSubtotals="1" fieldPosition="0"/>
    </format>
    <format dxfId="976">
      <pivotArea type="all" dataOnly="0" outline="0" fieldPosition="0"/>
    </format>
    <format dxfId="975">
      <pivotArea outline="0" collapsedLevelsAreSubtotals="1" fieldPosition="0"/>
    </format>
    <format dxfId="974">
      <pivotArea field="1" type="button" dataOnly="0" labelOnly="1" outline="0" axis="axisRow" fieldPosition="0"/>
    </format>
    <format dxfId="973">
      <pivotArea dataOnly="0" labelOnly="1" fieldPosition="0">
        <references count="1">
          <reference field="1" count="0"/>
        </references>
      </pivotArea>
    </format>
    <format dxfId="972">
      <pivotArea dataOnly="0" labelOnly="1" grandRow="1" outline="0" fieldPosition="0"/>
    </format>
    <format dxfId="971">
      <pivotArea type="all" dataOnly="0" outline="0" fieldPosition="0"/>
    </format>
    <format dxfId="970">
      <pivotArea outline="0" collapsedLevelsAreSubtotals="1" fieldPosition="0"/>
    </format>
    <format dxfId="969">
      <pivotArea field="1" type="button" dataOnly="0" labelOnly="1" outline="0" axis="axisRow" fieldPosition="0"/>
    </format>
    <format dxfId="968">
      <pivotArea dataOnly="0" labelOnly="1" fieldPosition="0">
        <references count="1">
          <reference field="1" count="0"/>
        </references>
      </pivotArea>
    </format>
    <format dxfId="967">
      <pivotArea dataOnly="0" labelOnly="1" grandRow="1" outline="0" fieldPosition="0"/>
    </format>
    <format dxfId="966">
      <pivotArea type="all" dataOnly="0" outline="0" fieldPosition="0"/>
    </format>
    <format dxfId="965">
      <pivotArea outline="0" collapsedLevelsAreSubtotals="1" fieldPosition="0"/>
    </format>
    <format dxfId="964">
      <pivotArea field="1" type="button" dataOnly="0" labelOnly="1" outline="0" axis="axisRow" fieldPosition="0"/>
    </format>
    <format dxfId="963">
      <pivotArea dataOnly="0" labelOnly="1" fieldPosition="0">
        <references count="1">
          <reference field="1" count="0"/>
        </references>
      </pivotArea>
    </format>
    <format dxfId="962">
      <pivotArea dataOnly="0" labelOnly="1" grandRow="1" outline="0" fieldPosition="0"/>
    </format>
    <format dxfId="961">
      <pivotArea type="all" dataOnly="0" outline="0" fieldPosition="0"/>
    </format>
    <format dxfId="960">
      <pivotArea outline="0" collapsedLevelsAreSubtotals="1" fieldPosition="0"/>
    </format>
    <format dxfId="959">
      <pivotArea field="1" type="button" dataOnly="0" labelOnly="1" outline="0" axis="axisRow" fieldPosition="0"/>
    </format>
    <format dxfId="958">
      <pivotArea dataOnly="0" labelOnly="1" fieldPosition="0">
        <references count="1">
          <reference field="1" count="0"/>
        </references>
      </pivotArea>
    </format>
    <format dxfId="957">
      <pivotArea dataOnly="0" labelOnly="1" grandRow="1" outline="0" fieldPosition="0"/>
    </format>
    <format dxfId="956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955">
      <pivotArea dataOnly="0" labelOnly="1" outline="0" fieldPosition="0">
        <references count="1">
          <reference field="4294967294" count="2">
            <x v="4"/>
            <x v="5"/>
          </reference>
        </references>
      </pivotArea>
    </format>
    <format dxfId="10">
      <pivotArea type="all" dataOnly="0" outline="0" fieldPosition="0"/>
    </format>
    <format dxfId="9">
      <pivotArea outline="0" collapsedLevelsAreSubtotals="1" fieldPosition="0"/>
    </format>
    <format dxfId="8">
      <pivotArea field="1" type="button" dataOnly="0" labelOnly="1" outline="0" axis="axisRow" fieldPosition="0"/>
    </format>
    <format dxfId="7">
      <pivotArea dataOnly="0" labelOnly="1" fieldPosition="0">
        <references count="1">
          <reference field="1" count="0"/>
        </references>
      </pivotArea>
    </format>
    <format dxfId="6">
      <pivotArea dataOnly="0" labelOnly="1" grandRow="1" outline="0" fieldPosition="0"/>
    </format>
    <format dxfId="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pivotHierarchies count="11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1">
    <rowHierarchyUsage hierarchyUsage="31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name="SAZETAK_Prijenos" cacheId="11" applyNumberFormats="0" applyBorderFormats="0" applyFontFormats="0" applyPatternFormats="0" applyAlignmentFormats="0" applyWidthHeightFormats="1" dataCaption="Vrijednosti" grandTotalCaption="PRIHODI UKUPNO" tag="25b93dd0-b5b9-472c-a876-1af438649cab" updatedVersion="6" minRefreshableVersion="3" subtotalHiddenItems="1" rowGrandTotals="0" colGrandTotals="0" itemPrintTitles="1" createdVersion="8" indent="0" outline="1" outlineData="1" multipleFieldFilters="0">
  <location ref="A57:G58" firstHeaderRow="0" firstDataRow="1" firstDataCol="1"/>
  <pivotFields count="8">
    <pivotField allDrilled="1" subtotalTop="0" showAll="0" dataSourceSort="1" defaultSubtotal="0" defaultAttributeDrillState="1">
      <items count="1">
        <item s="1" x="0"/>
      </items>
    </pivotField>
    <pivotField axis="axisRow" allDrilled="1" subtotalTop="0" showAll="0" dataSourceSort="1" defaultSubtotal="0" defaultAttributeDrillState="1">
      <items count="1">
        <item n="PRIJENOS SREDSTAVA IZ PRETHODNE GODINE" s="1" x="0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1"/>
  </rowFields>
  <rowItems count="1">
    <i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fld="2" subtotal="count" baseField="0" baseItem="0"/>
    <dataField fld="3" subtotal="count" baseField="0" baseItem="0"/>
    <dataField fld="4" subtotal="count" baseField="0" baseItem="0"/>
    <dataField fld="5" subtotal="count" baseField="0" baseItem="0"/>
    <dataField fld="6" subtotal="count" baseField="0" baseItem="0" numFmtId="4"/>
    <dataField fld="7" subtotal="count" baseField="0" baseItem="0" numFmtId="4"/>
  </dataFields>
  <formats count="33">
    <format dxfId="1024">
      <pivotArea type="all" dataOnly="0" outline="0" fieldPosition="0"/>
    </format>
    <format dxfId="1023">
      <pivotArea dataOnly="0" labelOnly="1" grandRow="1" outline="0" fieldPosition="0"/>
    </format>
    <format dxfId="1022">
      <pivotArea type="all" dataOnly="0" outline="0" fieldPosition="0"/>
    </format>
    <format dxfId="1021">
      <pivotArea outline="0" collapsedLevelsAreSubtotals="1" fieldPosition="0"/>
    </format>
    <format dxfId="1020">
      <pivotArea dataOnly="0" labelOnly="1" grandRow="1" outline="0" fieldPosition="0"/>
    </format>
    <format dxfId="1019">
      <pivotArea grandRow="1" outline="0" collapsedLevelsAreSubtotals="1" fieldPosition="0"/>
    </format>
    <format dxfId="1018">
      <pivotArea grandRow="1" outline="0" collapsedLevelsAreSubtotals="1" fieldPosition="0"/>
    </format>
    <format dxfId="1017">
      <pivotArea type="all" dataOnly="0" outline="0" fieldPosition="0"/>
    </format>
    <format dxfId="1016">
      <pivotArea outline="0" collapsedLevelsAreSubtotals="1" fieldPosition="0"/>
    </format>
    <format dxfId="1015">
      <pivotArea field="1" type="button" dataOnly="0" labelOnly="1" outline="0" axis="axisRow" fieldPosition="0"/>
    </format>
    <format dxfId="1014">
      <pivotArea dataOnly="0" labelOnly="1" fieldPosition="0">
        <references count="1">
          <reference field="1" count="0"/>
        </references>
      </pivotArea>
    </format>
    <format dxfId="1013">
      <pivotArea outline="0" collapsedLevelsAreSubtotals="1" fieldPosition="0"/>
    </format>
    <format dxfId="1012">
      <pivotArea type="all" dataOnly="0" outline="0" fieldPosition="0"/>
    </format>
    <format dxfId="1011">
      <pivotArea outline="0" collapsedLevelsAreSubtotals="1" fieldPosition="0"/>
    </format>
    <format dxfId="1010">
      <pivotArea field="1" type="button" dataOnly="0" labelOnly="1" outline="0" axis="axisRow" fieldPosition="0"/>
    </format>
    <format dxfId="1009">
      <pivotArea dataOnly="0" labelOnly="1" fieldPosition="0">
        <references count="1">
          <reference field="1" count="0"/>
        </references>
      </pivotArea>
    </format>
    <format dxfId="1008">
      <pivotArea outline="0" collapsedLevelsAreSubtotals="1" fieldPosition="0"/>
    </format>
    <format dxfId="1007">
      <pivotArea type="all" dataOnly="0" outline="0" fieldPosition="0"/>
    </format>
    <format dxfId="1006">
      <pivotArea outline="0" collapsedLevelsAreSubtotals="1" fieldPosition="0"/>
    </format>
    <format dxfId="1005">
      <pivotArea field="1" type="button" dataOnly="0" labelOnly="1" outline="0" axis="axisRow" fieldPosition="0"/>
    </format>
    <format dxfId="1004">
      <pivotArea dataOnly="0" labelOnly="1" fieldPosition="0">
        <references count="1">
          <reference field="1" count="0"/>
        </references>
      </pivotArea>
    </format>
    <format dxfId="1003">
      <pivotArea type="all" dataOnly="0" outline="0" fieldPosition="0"/>
    </format>
    <format dxfId="1002">
      <pivotArea type="all" dataOnly="0" outline="0" fieldPosition="0"/>
    </format>
    <format dxfId="1001">
      <pivotArea outline="0" collapsedLevelsAreSubtotals="1" fieldPosition="0"/>
    </format>
    <format dxfId="1000">
      <pivotArea field="1" type="button" dataOnly="0" labelOnly="1" outline="0" axis="axisRow" fieldPosition="0"/>
    </format>
    <format dxfId="999">
      <pivotArea dataOnly="0" labelOnly="1" fieldPosition="0">
        <references count="1">
          <reference field="1" count="0"/>
        </references>
      </pivotArea>
    </format>
    <format dxfId="998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997">
      <pivotArea dataOnly="0" labelOnly="1" outline="0" fieldPosition="0">
        <references count="1">
          <reference field="4294967294" count="2">
            <x v="4"/>
            <x v="5"/>
          </reference>
        </references>
      </pivotArea>
    </format>
    <format dxfId="4">
      <pivotArea type="all" dataOnly="0" outline="0" fieldPosition="0"/>
    </format>
    <format dxfId="3">
      <pivotArea outline="0" collapsedLevelsAreSubtotals="1" fieldPosition="0"/>
    </format>
    <format dxfId="2">
      <pivotArea field="1" type="button" dataOnly="0" labelOnly="1" outline="0" axis="axisRow" fieldPosition="0"/>
    </format>
    <format dxfId="1">
      <pivotArea dataOnly="0" labelOnly="1" fieldPosition="0">
        <references count="1">
          <reference field="1" count="0"/>
        </references>
      </pivotArea>
    </format>
    <format dxfId="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pivotHierarchies count="11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1">
    <rowHierarchyUsage hierarchyUsage="3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7.xml><?xml version="1.0" encoding="utf-8"?>
<pivotTableDefinition xmlns="http://schemas.openxmlformats.org/spreadsheetml/2006/main" name="Zaokretna tablica2" cacheId="7" applyNumberFormats="0" applyBorderFormats="0" applyFontFormats="0" applyPatternFormats="0" applyAlignmentFormats="0" applyWidthHeightFormats="1" dataCaption="Vrijednosti" tag="50373b6b-15cd-489a-827a-3287796120f2" updatedVersion="6" minRefreshableVersion="3" subtotalHiddenItems="1" colGrandTotals="0" itemPrintTitles="1" createdVersion="8" indent="0" outline="1" outlineData="1" multipleFieldFilters="0" rowHeaderCaption="Razred / Skupina / Izvor">
  <location ref="A65:G127" firstHeaderRow="0" firstDataRow="1" firstDataCol="1"/>
  <pivotFields count="11">
    <pivotField axis="axisRow" allDrilled="1" showAll="0" dataSourceSort="1" defaultAttributeDrillState="1">
      <items count="3">
        <item s="1" x="0"/>
        <item s="1" x="1"/>
        <item t="default"/>
      </items>
    </pivotField>
    <pivotField axis="axisRow" allDrilled="1" showAll="0" dataSourceSort="1" defaultAttributeDrillState="1">
      <items count="8">
        <item x="0"/>
        <item x="1"/>
        <item x="2"/>
        <item x="3"/>
        <item x="4"/>
        <item x="5"/>
        <item x="6"/>
        <item t="default"/>
      </items>
    </pivotField>
    <pivotField axis="axisRow" allDrilled="1" showAll="0" dataSourceSort="1" defaultAttributeDrillState="1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axis="axisRow" allDrilled="1" showAll="0" dataSourceSort="1" defaultAttributeDrillState="1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t="default"/>
      </items>
    </pivotField>
    <pivotField axis="axisRow" allDrilled="1" showAll="0" dataSourceSort="1" defaultAttributeDrillState="1">
      <items count="2">
        <item n="RAZDJEL 185 DRŽAVNI URED ZA REVIZIJU" x="0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5">
    <field x="4"/>
    <field x="0"/>
    <field x="1"/>
    <field x="2"/>
    <field x="3"/>
  </rowFields>
  <rowItems count="62">
    <i>
      <x/>
    </i>
    <i r="1">
      <x/>
    </i>
    <i r="2">
      <x/>
    </i>
    <i r="3">
      <x/>
    </i>
    <i r="4">
      <x/>
    </i>
    <i r="4">
      <x v="1"/>
    </i>
    <i r="3">
      <x v="1"/>
    </i>
    <i r="4">
      <x v="2"/>
    </i>
    <i r="3">
      <x v="2"/>
    </i>
    <i r="4">
      <x v="3"/>
    </i>
    <i r="2">
      <x v="1"/>
    </i>
    <i r="3">
      <x v="3"/>
    </i>
    <i r="4">
      <x v="4"/>
    </i>
    <i r="4">
      <x v="5"/>
    </i>
    <i r="4">
      <x v="6"/>
    </i>
    <i r="3">
      <x v="4"/>
    </i>
    <i r="4">
      <x v="7"/>
    </i>
    <i r="4">
      <x v="8"/>
    </i>
    <i r="4">
      <x v="9"/>
    </i>
    <i r="4">
      <x v="10"/>
    </i>
    <i r="4">
      <x v="11"/>
    </i>
    <i r="4">
      <x v="12"/>
    </i>
    <i r="3">
      <x v="5"/>
    </i>
    <i r="4">
      <x v="13"/>
    </i>
    <i r="4">
      <x v="14"/>
    </i>
    <i r="4">
      <x v="15"/>
    </i>
    <i r="4">
      <x v="16"/>
    </i>
    <i r="4">
      <x v="17"/>
    </i>
    <i r="4">
      <x v="18"/>
    </i>
    <i r="4">
      <x v="19"/>
    </i>
    <i r="4">
      <x v="20"/>
    </i>
    <i r="4">
      <x v="21"/>
    </i>
    <i r="3">
      <x v="6"/>
    </i>
    <i r="4">
      <x v="22"/>
    </i>
    <i r="4">
      <x v="23"/>
    </i>
    <i r="4">
      <x v="24"/>
    </i>
    <i r="4">
      <x v="25"/>
    </i>
    <i r="4">
      <x v="26"/>
    </i>
    <i r="4">
      <x v="27"/>
    </i>
    <i r="2">
      <x v="2"/>
    </i>
    <i r="3">
      <x v="7"/>
    </i>
    <i r="4">
      <x v="28"/>
    </i>
    <i r="3">
      <x v="8"/>
    </i>
    <i r="4">
      <x v="29"/>
    </i>
    <i r="2">
      <x v="3"/>
    </i>
    <i r="3">
      <x v="9"/>
    </i>
    <i r="4">
      <x v="30"/>
    </i>
    <i r="1">
      <x v="1"/>
    </i>
    <i r="2">
      <x v="4"/>
    </i>
    <i r="3">
      <x v="10"/>
    </i>
    <i r="4">
      <x v="31"/>
    </i>
    <i r="2">
      <x v="5"/>
    </i>
    <i r="3">
      <x v="11"/>
    </i>
    <i r="4">
      <x v="32"/>
    </i>
    <i r="4">
      <x v="33"/>
    </i>
    <i r="4">
      <x v="34"/>
    </i>
    <i r="3">
      <x v="12"/>
    </i>
    <i r="4">
      <x v="35"/>
    </i>
    <i r="2">
      <x v="6"/>
    </i>
    <i r="3">
      <x v="13"/>
    </i>
    <i r="4">
      <x v="36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fld="5" subtotal="count" baseField="0" baseItem="0"/>
    <dataField fld="6" subtotal="count" baseField="0" baseItem="0"/>
    <dataField fld="7" subtotal="count" baseField="0" baseItem="0"/>
    <dataField fld="8" subtotal="count" baseField="0" baseItem="0"/>
    <dataField fld="9" subtotal="count" baseField="0" baseItem="0" numFmtId="4"/>
    <dataField fld="10" subtotal="count" baseField="0" baseItem="0" numFmtId="4"/>
  </dataFields>
  <formats count="115">
    <format dxfId="768">
      <pivotArea type="all" dataOnly="0" outline="0" fieldPosition="0"/>
    </format>
    <format dxfId="767">
      <pivotArea type="all" dataOnly="0" outline="0" fieldPosition="0"/>
    </format>
    <format dxfId="766">
      <pivotArea outline="0" collapsedLevelsAreSubtotals="1" fieldPosition="0"/>
    </format>
    <format dxfId="765">
      <pivotArea outline="0" collapsedLevelsAreSubtotals="1" fieldPosition="0"/>
    </format>
    <format dxfId="764">
      <pivotArea type="all" dataOnly="0" outline="0" fieldPosition="0"/>
    </format>
    <format dxfId="763">
      <pivotArea outline="0" collapsedLevelsAreSubtotals="1" fieldPosition="0"/>
    </format>
    <format dxfId="762">
      <pivotArea field="0" type="button" dataOnly="0" labelOnly="1" outline="0" axis="axisRow" fieldPosition="1"/>
    </format>
    <format dxfId="761">
      <pivotArea field="0" type="button" dataOnly="0" labelOnly="1" outline="0" axis="axisRow" fieldPosition="1"/>
    </format>
    <format dxfId="760">
      <pivotArea dataOnly="0" labelOnly="1" fieldPosition="0">
        <references count="1">
          <reference field="3" count="0"/>
        </references>
      </pivotArea>
    </format>
    <format dxfId="759">
      <pivotArea dataOnly="0" labelOnly="1" fieldPosition="0">
        <references count="1">
          <reference field="2" count="0"/>
        </references>
      </pivotArea>
    </format>
    <format dxfId="758">
      <pivotArea dataOnly="0" labelOnly="1" fieldPosition="0">
        <references count="1">
          <reference field="1" count="0"/>
        </references>
      </pivotArea>
    </format>
    <format dxfId="757">
      <pivotArea dataOnly="0" labelOnly="1" fieldPosition="0">
        <references count="2">
          <reference field="0" count="1">
            <x v="0"/>
          </reference>
          <reference field="4" count="0" selected="0"/>
        </references>
      </pivotArea>
    </format>
    <format dxfId="756">
      <pivotArea dataOnly="0" labelOnly="1" fieldPosition="0">
        <references count="2">
          <reference field="0" count="1">
            <x v="1"/>
          </reference>
          <reference field="4" count="0" selected="0"/>
        </references>
      </pivotArea>
    </format>
    <format dxfId="755">
      <pivotArea dataOnly="0" labelOnly="1" fieldPosition="0">
        <references count="3">
          <reference field="0" count="1" selected="0">
            <x v="0"/>
          </reference>
          <reference field="1" count="1">
            <x v="0"/>
          </reference>
          <reference field="4" count="0" selected="0"/>
        </references>
      </pivotArea>
    </format>
    <format dxfId="754">
      <pivotArea dataOnly="0" labelOnly="1" fieldPosition="0">
        <references count="3">
          <reference field="0" count="1" selected="0">
            <x v="0"/>
          </reference>
          <reference field="1" count="3">
            <x v="1"/>
            <x v="2"/>
            <x v="3"/>
          </reference>
          <reference field="4" count="0" selected="0"/>
        </references>
      </pivotArea>
    </format>
    <format dxfId="753">
      <pivotArea collapsedLevelsAreSubtotals="1" fieldPosition="0">
        <references count="3">
          <reference field="0" count="1" selected="0">
            <x v="1"/>
          </reference>
          <reference field="1" count="1">
            <x v="4"/>
          </reference>
          <reference field="4" count="0" selected="0"/>
        </references>
      </pivotArea>
    </format>
    <format dxfId="752">
      <pivotArea collapsedLevelsAreSubtotals="1" fieldPosition="0">
        <references count="3">
          <reference field="0" count="1" selected="0">
            <x v="1"/>
          </reference>
          <reference field="1" count="1">
            <x v="5"/>
          </reference>
          <reference field="4" count="0" selected="0"/>
        </references>
      </pivotArea>
    </format>
    <format dxfId="751">
      <pivotArea collapsedLevelsAreSubtotals="1" fieldPosition="0">
        <references count="3">
          <reference field="0" count="1" selected="0">
            <x v="1"/>
          </reference>
          <reference field="1" count="1">
            <x v="6"/>
          </reference>
          <reference field="4" count="0" selected="0"/>
        </references>
      </pivotArea>
    </format>
    <format dxfId="750">
      <pivotArea dataOnly="0" labelOnly="1" fieldPosition="0">
        <references count="3">
          <reference field="0" count="1" selected="0">
            <x v="1"/>
          </reference>
          <reference field="1" count="3">
            <x v="4"/>
            <x v="5"/>
            <x v="6"/>
          </reference>
          <reference field="4" count="0" selected="0"/>
        </references>
      </pivotArea>
    </format>
    <format dxfId="749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>
            <x v="0"/>
          </reference>
          <reference field="4" count="0" selected="0"/>
        </references>
      </pivotArea>
    </format>
    <format dxfId="748">
      <pivotArea dataOnly="0" labelOnly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>
            <x v="0"/>
          </reference>
          <reference field="4" count="0" selected="0"/>
        </references>
      </pivotArea>
    </format>
    <format dxfId="747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>
            <x v="1"/>
          </reference>
          <reference field="4" count="0" selected="0"/>
        </references>
      </pivotArea>
    </format>
    <format dxfId="746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>
            <x v="2"/>
          </reference>
          <reference field="4" count="0" selected="0"/>
        </references>
      </pivotArea>
    </format>
    <format dxfId="745">
      <pivotArea dataOnly="0" labelOnly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2">
            <x v="1"/>
            <x v="2"/>
          </reference>
          <reference field="4" count="0" selected="0"/>
        </references>
      </pivotArea>
    </format>
    <format dxfId="744">
      <pivotArea collapsedLevelsAreSubtotals="1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>
            <x v="3"/>
          </reference>
          <reference field="4" count="0" selected="0"/>
        </references>
      </pivotArea>
    </format>
    <format dxfId="743">
      <pivotArea collapsedLevelsAreSubtotals="1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>
            <x v="4"/>
          </reference>
          <reference field="4" count="0" selected="0"/>
        </references>
      </pivotArea>
    </format>
    <format dxfId="742">
      <pivotArea collapsedLevelsAreSubtotals="1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>
            <x v="5"/>
          </reference>
          <reference field="4" count="0" selected="0"/>
        </references>
      </pivotArea>
    </format>
    <format dxfId="741">
      <pivotArea collapsedLevelsAreSubtotals="1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>
            <x v="14"/>
          </reference>
          <reference field="4" count="0" selected="0"/>
        </references>
      </pivotArea>
    </format>
    <format dxfId="740">
      <pivotArea collapsedLevelsAreSubtotals="1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>
            <x v="6"/>
          </reference>
          <reference field="4" count="0" selected="0"/>
        </references>
      </pivotArea>
    </format>
    <format dxfId="739">
      <pivotArea dataOnly="0" labelOnly="1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5">
            <x v="3"/>
            <x v="4"/>
            <x v="5"/>
            <x v="6"/>
            <x v="14"/>
          </reference>
          <reference field="4" count="0" selected="0"/>
        </references>
      </pivotArea>
    </format>
    <format dxfId="738">
      <pivotArea collapsedLevelsAreSubtotals="1" fieldPosition="0">
        <references count="4">
          <reference field="0" count="1" selected="0">
            <x v="0"/>
          </reference>
          <reference field="1" count="1" selected="0">
            <x v="2"/>
          </reference>
          <reference field="2" count="1">
            <x v="7"/>
          </reference>
          <reference field="4" count="0" selected="0"/>
        </references>
      </pivotArea>
    </format>
    <format dxfId="737">
      <pivotArea dataOnly="0" labelOnly="1" fieldPosition="0">
        <references count="4">
          <reference field="0" count="1" selected="0">
            <x v="0"/>
          </reference>
          <reference field="1" count="1" selected="0">
            <x v="2"/>
          </reference>
          <reference field="2" count="1">
            <x v="7"/>
          </reference>
          <reference field="4" count="0" selected="0"/>
        </references>
      </pivotArea>
    </format>
    <format dxfId="736">
      <pivotArea collapsedLevelsAreSubtotals="1" fieldPosition="0">
        <references count="4">
          <reference field="0" count="1" selected="0">
            <x v="0"/>
          </reference>
          <reference field="1" count="1" selected="0">
            <x v="3"/>
          </reference>
          <reference field="2" count="1">
            <x v="9"/>
          </reference>
          <reference field="4" count="0" selected="0"/>
        </references>
      </pivotArea>
    </format>
    <format dxfId="735">
      <pivotArea dataOnly="0" labelOnly="1" fieldPosition="0">
        <references count="4">
          <reference field="0" count="1" selected="0">
            <x v="0"/>
          </reference>
          <reference field="1" count="1" selected="0">
            <x v="3"/>
          </reference>
          <reference field="2" count="1">
            <x v="9"/>
          </reference>
          <reference field="4" count="0" selected="0"/>
        </references>
      </pivotArea>
    </format>
    <format dxfId="734">
      <pivotArea collapsedLevelsAreSubtotals="1" fieldPosition="0">
        <references count="4">
          <reference field="0" count="1" selected="0">
            <x v="1"/>
          </reference>
          <reference field="1" count="1" selected="0">
            <x v="4"/>
          </reference>
          <reference field="2" count="1">
            <x v="10"/>
          </reference>
          <reference field="4" count="0" selected="0"/>
        </references>
      </pivotArea>
    </format>
    <format dxfId="733">
      <pivotArea dataOnly="0" labelOnly="1" fieldPosition="0">
        <references count="4">
          <reference field="0" count="1" selected="0">
            <x v="1"/>
          </reference>
          <reference field="1" count="1" selected="0">
            <x v="4"/>
          </reference>
          <reference field="2" count="1">
            <x v="10"/>
          </reference>
          <reference field="4" count="0" selected="0"/>
        </references>
      </pivotArea>
    </format>
    <format dxfId="732">
      <pivotArea collapsedLevelsAreSubtotals="1" fieldPosition="0">
        <references count="4">
          <reference field="0" count="1" selected="0">
            <x v="1"/>
          </reference>
          <reference field="1" count="1" selected="0">
            <x v="5"/>
          </reference>
          <reference field="2" count="1">
            <x v="11"/>
          </reference>
          <reference field="4" count="0" selected="0"/>
        </references>
      </pivotArea>
    </format>
    <format dxfId="731">
      <pivotArea collapsedLevelsAreSubtotals="1" fieldPosition="0">
        <references count="4">
          <reference field="0" count="1" selected="0">
            <x v="1"/>
          </reference>
          <reference field="1" count="1" selected="0">
            <x v="5"/>
          </reference>
          <reference field="2" count="1">
            <x v="12"/>
          </reference>
          <reference field="4" count="0" selected="0"/>
        </references>
      </pivotArea>
    </format>
    <format dxfId="730">
      <pivotArea dataOnly="0" labelOnly="1" fieldPosition="0">
        <references count="4">
          <reference field="0" count="1" selected="0">
            <x v="1"/>
          </reference>
          <reference field="1" count="1" selected="0">
            <x v="5"/>
          </reference>
          <reference field="2" count="2">
            <x v="11"/>
            <x v="12"/>
          </reference>
          <reference field="4" count="0" selected="0"/>
        </references>
      </pivotArea>
    </format>
    <format dxfId="729">
      <pivotArea collapsedLevelsAreSubtotals="1" fieldPosition="0">
        <references count="4">
          <reference field="0" count="1" selected="0">
            <x v="1"/>
          </reference>
          <reference field="1" count="1" selected="0">
            <x v="6"/>
          </reference>
          <reference field="2" count="1">
            <x v="13"/>
          </reference>
          <reference field="4" count="0" selected="0"/>
        </references>
      </pivotArea>
    </format>
    <format dxfId="728">
      <pivotArea dataOnly="0" labelOnly="1" fieldPosition="0">
        <references count="4">
          <reference field="0" count="1" selected="0">
            <x v="1"/>
          </reference>
          <reference field="1" count="1" selected="0">
            <x v="6"/>
          </reference>
          <reference field="2" count="1">
            <x v="13"/>
          </reference>
          <reference field="4" count="0" selected="0"/>
        </references>
      </pivotArea>
    </format>
    <format dxfId="727">
      <pivotArea collapsedLevelsAreSubtotals="1" fieldPosition="0">
        <references count="1">
          <reference field="4" count="0"/>
        </references>
      </pivotArea>
    </format>
    <format dxfId="726">
      <pivotArea collapsedLevelsAreSubtotals="1" fieldPosition="0">
        <references count="2">
          <reference field="0" count="1">
            <x v="0"/>
          </reference>
          <reference field="4" count="0" selected="0"/>
        </references>
      </pivotArea>
    </format>
    <format dxfId="725">
      <pivotArea collapsedLevelsAreSubtotals="1" fieldPosition="0">
        <references count="3">
          <reference field="0" count="1" selected="0">
            <x v="0"/>
          </reference>
          <reference field="1" count="1">
            <x v="0"/>
          </reference>
          <reference field="4" count="0" selected="0"/>
        </references>
      </pivotArea>
    </format>
    <format dxfId="724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>
            <x v="0"/>
          </reference>
          <reference field="4" count="0" selected="0"/>
        </references>
      </pivotArea>
    </format>
    <format dxfId="723">
      <pivotArea collapsedLevelsAreSubtotals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2">
            <x v="0"/>
            <x v="1"/>
          </reference>
          <reference field="4" count="0" selected="0"/>
        </references>
      </pivotArea>
    </format>
    <format dxfId="722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>
            <x v="1"/>
          </reference>
          <reference field="4" count="0" selected="0"/>
        </references>
      </pivotArea>
    </format>
    <format dxfId="721">
      <pivotArea collapsedLevelsAreSubtotals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>
            <x v="2"/>
          </reference>
          <reference field="4" count="0" selected="0"/>
        </references>
      </pivotArea>
    </format>
    <format dxfId="720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>
            <x v="2"/>
          </reference>
          <reference field="4" count="0" selected="0"/>
        </references>
      </pivotArea>
    </format>
    <format dxfId="719">
      <pivotArea collapsedLevelsAreSubtotals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2"/>
          </reference>
          <reference field="3" count="1">
            <x v="3"/>
          </reference>
          <reference field="4" count="0" selected="0"/>
        </references>
      </pivotArea>
    </format>
    <format dxfId="718">
      <pivotArea collapsedLevelsAreSubtotals="1" fieldPosition="0">
        <references count="3">
          <reference field="0" count="1" selected="0">
            <x v="0"/>
          </reference>
          <reference field="1" count="1">
            <x v="1"/>
          </reference>
          <reference field="4" count="0" selected="0"/>
        </references>
      </pivotArea>
    </format>
    <format dxfId="717">
      <pivotArea collapsedLevelsAreSubtotals="1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>
            <x v="3"/>
          </reference>
          <reference field="4" count="0" selected="0"/>
        </references>
      </pivotArea>
    </format>
    <format dxfId="716">
      <pivotArea collapsedLevelsAreSubtotals="1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3"/>
          </reference>
          <reference field="3" count="3">
            <x v="4"/>
            <x v="5"/>
            <x v="6"/>
          </reference>
          <reference field="4" count="0" selected="0"/>
        </references>
      </pivotArea>
    </format>
    <format dxfId="715">
      <pivotArea collapsedLevelsAreSubtotals="1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>
            <x v="4"/>
          </reference>
          <reference field="4" count="0" selected="0"/>
        </references>
      </pivotArea>
    </format>
    <format dxfId="714">
      <pivotArea collapsedLevelsAreSubtotals="1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4"/>
          </reference>
          <reference field="3" count="5">
            <x v="7"/>
            <x v="9"/>
            <x v="10"/>
            <x v="11"/>
            <x v="12"/>
          </reference>
          <reference field="4" count="0" selected="0"/>
        </references>
      </pivotArea>
    </format>
    <format dxfId="713">
      <pivotArea collapsedLevelsAreSubtotals="1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>
            <x v="5"/>
          </reference>
          <reference field="4" count="0" selected="0"/>
        </references>
      </pivotArea>
    </format>
    <format dxfId="712">
      <pivotArea collapsedLevelsAreSubtotals="1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5"/>
          </reference>
          <reference field="3" count="9">
            <x v="13"/>
            <x v="14"/>
            <x v="15"/>
            <x v="16"/>
            <x v="17"/>
            <x v="18"/>
            <x v="19"/>
            <x v="20"/>
            <x v="21"/>
          </reference>
          <reference field="4" count="0" selected="0"/>
        </references>
      </pivotArea>
    </format>
    <format dxfId="711">
      <pivotArea collapsedLevelsAreSubtotals="1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>
            <x v="14"/>
          </reference>
          <reference field="4" count="0" selected="0"/>
        </references>
      </pivotArea>
    </format>
    <format dxfId="710">
      <pivotArea collapsedLevelsAreSubtotals="1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4"/>
          </reference>
          <reference field="3" count="1">
            <x v="38"/>
          </reference>
          <reference field="4" count="0" selected="0"/>
        </references>
      </pivotArea>
    </format>
    <format dxfId="709">
      <pivotArea collapsedLevelsAreSubtotals="1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>
            <x v="6"/>
          </reference>
          <reference field="4" count="0" selected="0"/>
        </references>
      </pivotArea>
    </format>
    <format dxfId="708">
      <pivotArea collapsedLevelsAreSubtotals="1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6"/>
          </reference>
          <reference field="3" count="6">
            <x v="22"/>
            <x v="23"/>
            <x v="24"/>
            <x v="25"/>
            <x v="26"/>
            <x v="27"/>
          </reference>
          <reference field="4" count="0" selected="0"/>
        </references>
      </pivotArea>
    </format>
    <format dxfId="707">
      <pivotArea collapsedLevelsAreSubtotals="1" fieldPosition="0">
        <references count="3">
          <reference field="0" count="1" selected="0">
            <x v="0"/>
          </reference>
          <reference field="1" count="1">
            <x v="2"/>
          </reference>
          <reference field="4" count="0" selected="0"/>
        </references>
      </pivotArea>
    </format>
    <format dxfId="706">
      <pivotArea collapsedLevelsAreSubtotals="1" fieldPosition="0">
        <references count="4">
          <reference field="0" count="1" selected="0">
            <x v="0"/>
          </reference>
          <reference field="1" count="1" selected="0">
            <x v="2"/>
          </reference>
          <reference field="2" count="1">
            <x v="7"/>
          </reference>
          <reference field="4" count="0" selected="0"/>
        </references>
      </pivotArea>
    </format>
    <format dxfId="705">
      <pivotArea collapsedLevelsAreSubtotals="1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7"/>
          </reference>
          <reference field="3" count="1">
            <x v="28"/>
          </reference>
          <reference field="4" count="0" selected="0"/>
        </references>
      </pivotArea>
    </format>
    <format dxfId="704">
      <pivotArea collapsedLevelsAreSubtotals="1" fieldPosition="0">
        <references count="3">
          <reference field="0" count="1" selected="0">
            <x v="0"/>
          </reference>
          <reference field="1" count="1">
            <x v="3"/>
          </reference>
          <reference field="4" count="0" selected="0"/>
        </references>
      </pivotArea>
    </format>
    <format dxfId="703">
      <pivotArea collapsedLevelsAreSubtotals="1" fieldPosition="0">
        <references count="4">
          <reference field="0" count="1" selected="0">
            <x v="0"/>
          </reference>
          <reference field="1" count="1" selected="0">
            <x v="3"/>
          </reference>
          <reference field="2" count="1">
            <x v="9"/>
          </reference>
          <reference field="4" count="0" selected="0"/>
        </references>
      </pivotArea>
    </format>
    <format dxfId="702">
      <pivotArea collapsedLevelsAreSubtotals="1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9"/>
          </reference>
          <reference field="3" count="1">
            <x v="30"/>
          </reference>
          <reference field="4" count="0" selected="0"/>
        </references>
      </pivotArea>
    </format>
    <format dxfId="701">
      <pivotArea collapsedLevelsAreSubtotals="1" fieldPosition="0">
        <references count="2">
          <reference field="0" count="1">
            <x v="1"/>
          </reference>
          <reference field="4" count="0" selected="0"/>
        </references>
      </pivotArea>
    </format>
    <format dxfId="700">
      <pivotArea collapsedLevelsAreSubtotals="1" fieldPosition="0">
        <references count="3">
          <reference field="0" count="1" selected="0">
            <x v="1"/>
          </reference>
          <reference field="1" count="1">
            <x v="4"/>
          </reference>
          <reference field="4" count="0" selected="0"/>
        </references>
      </pivotArea>
    </format>
    <format dxfId="699">
      <pivotArea collapsedLevelsAreSubtotals="1" fieldPosition="0">
        <references count="4">
          <reference field="0" count="1" selected="0">
            <x v="1"/>
          </reference>
          <reference field="1" count="1" selected="0">
            <x v="4"/>
          </reference>
          <reference field="2" count="1">
            <x v="10"/>
          </reference>
          <reference field="4" count="0" selected="0"/>
        </references>
      </pivotArea>
    </format>
    <format dxfId="698">
      <pivotArea collapsedLevelsAreSubtotals="1" fieldPosition="0">
        <references count="5">
          <reference field="0" count="1" selected="0">
            <x v="1"/>
          </reference>
          <reference field="1" count="1" selected="0">
            <x v="4"/>
          </reference>
          <reference field="2" count="1" selected="0">
            <x v="10"/>
          </reference>
          <reference field="3" count="1">
            <x v="31"/>
          </reference>
          <reference field="4" count="0" selected="0"/>
        </references>
      </pivotArea>
    </format>
    <format dxfId="697">
      <pivotArea collapsedLevelsAreSubtotals="1" fieldPosition="0">
        <references count="3">
          <reference field="0" count="1" selected="0">
            <x v="1"/>
          </reference>
          <reference field="1" count="1">
            <x v="5"/>
          </reference>
          <reference field="4" count="0" selected="0"/>
        </references>
      </pivotArea>
    </format>
    <format dxfId="696">
      <pivotArea collapsedLevelsAreSubtotals="1" fieldPosition="0">
        <references count="4">
          <reference field="0" count="1" selected="0">
            <x v="1"/>
          </reference>
          <reference field="1" count="1" selected="0">
            <x v="5"/>
          </reference>
          <reference field="2" count="1">
            <x v="11"/>
          </reference>
          <reference field="4" count="0" selected="0"/>
        </references>
      </pivotArea>
    </format>
    <format dxfId="695">
      <pivotArea collapsedLevelsAreSubtotals="1" fieldPosition="0">
        <references count="5">
          <reference field="0" count="1" selected="0">
            <x v="1"/>
          </reference>
          <reference field="1" count="1" selected="0">
            <x v="5"/>
          </reference>
          <reference field="2" count="1" selected="0">
            <x v="11"/>
          </reference>
          <reference field="3" count="3">
            <x v="32"/>
            <x v="33"/>
            <x v="34"/>
          </reference>
          <reference field="4" count="0" selected="0"/>
        </references>
      </pivotArea>
    </format>
    <format dxfId="694">
      <pivotArea collapsedLevelsAreSubtotals="1" fieldPosition="0">
        <references count="4">
          <reference field="0" count="1" selected="0">
            <x v="1"/>
          </reference>
          <reference field="1" count="1" selected="0">
            <x v="5"/>
          </reference>
          <reference field="2" count="1">
            <x v="12"/>
          </reference>
          <reference field="4" count="0" selected="0"/>
        </references>
      </pivotArea>
    </format>
    <format dxfId="693">
      <pivotArea collapsedLevelsAreSubtotals="1" fieldPosition="0">
        <references count="5">
          <reference field="0" count="1" selected="0">
            <x v="1"/>
          </reference>
          <reference field="1" count="1" selected="0">
            <x v="5"/>
          </reference>
          <reference field="2" count="1" selected="0">
            <x v="12"/>
          </reference>
          <reference field="3" count="1">
            <x v="35"/>
          </reference>
          <reference field="4" count="0" selected="0"/>
        </references>
      </pivotArea>
    </format>
    <format dxfId="692">
      <pivotArea collapsedLevelsAreSubtotals="1" fieldPosition="0">
        <references count="3">
          <reference field="0" count="1" selected="0">
            <x v="1"/>
          </reference>
          <reference field="1" count="1">
            <x v="6"/>
          </reference>
          <reference field="4" count="0" selected="0"/>
        </references>
      </pivotArea>
    </format>
    <format dxfId="691">
      <pivotArea collapsedLevelsAreSubtotals="1" fieldPosition="0">
        <references count="4">
          <reference field="0" count="1" selected="0">
            <x v="1"/>
          </reference>
          <reference field="1" count="1" selected="0">
            <x v="6"/>
          </reference>
          <reference field="2" count="1">
            <x v="13"/>
          </reference>
          <reference field="4" count="0" selected="0"/>
        </references>
      </pivotArea>
    </format>
    <format dxfId="690">
      <pivotArea collapsedLevelsAreSubtotals="1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13"/>
          </reference>
          <reference field="3" count="1">
            <x v="36"/>
          </reference>
          <reference field="4" count="0" selected="0"/>
        </references>
      </pivotArea>
    </format>
    <format dxfId="689">
      <pivotArea type="all" dataOnly="0" outline="0" fieldPosition="0"/>
    </format>
    <format dxfId="688">
      <pivotArea field="4" type="button" dataOnly="0" labelOnly="1" outline="0" axis="axisRow" fieldPosition="0"/>
    </format>
    <format dxfId="687">
      <pivotArea dataOnly="0" labelOnly="1" grandRow="1" outline="0" fieldPosition="0"/>
    </format>
    <format dxfId="686">
      <pivotArea dataOnly="0" labelOnly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3">
            <x v="0"/>
            <x v="1"/>
            <x v="2"/>
          </reference>
          <reference field="4" count="0" selected="0"/>
        </references>
      </pivotArea>
    </format>
    <format dxfId="685">
      <pivotArea dataOnly="0" labelOnly="1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5">
            <x v="3"/>
            <x v="4"/>
            <x v="5"/>
            <x v="6"/>
            <x v="14"/>
          </reference>
          <reference field="4" count="0" selected="0"/>
        </references>
      </pivotArea>
    </format>
    <format dxfId="684">
      <pivotArea dataOnly="0" labelOnly="1" fieldPosition="0">
        <references count="4">
          <reference field="0" count="1" selected="0">
            <x v="0"/>
          </reference>
          <reference field="1" count="1" selected="0">
            <x v="2"/>
          </reference>
          <reference field="2" count="2">
            <x v="7"/>
            <x v="8"/>
          </reference>
          <reference field="4" count="0" selected="0"/>
        </references>
      </pivotArea>
    </format>
    <format dxfId="683">
      <pivotArea dataOnly="0" labelOnly="1" fieldPosition="0">
        <references count="4">
          <reference field="0" count="1" selected="0">
            <x v="0"/>
          </reference>
          <reference field="1" count="1" selected="0">
            <x v="3"/>
          </reference>
          <reference field="2" count="1">
            <x v="9"/>
          </reference>
          <reference field="4" count="0" selected="0"/>
        </references>
      </pivotArea>
    </format>
    <format dxfId="682">
      <pivotArea dataOnly="0" labelOnly="1" fieldPosition="0">
        <references count="4">
          <reference field="0" count="1" selected="0">
            <x v="1"/>
          </reference>
          <reference field="1" count="1" selected="0">
            <x v="4"/>
          </reference>
          <reference field="2" count="1">
            <x v="10"/>
          </reference>
          <reference field="4" count="0" selected="0"/>
        </references>
      </pivotArea>
    </format>
    <format dxfId="681">
      <pivotArea dataOnly="0" labelOnly="1" fieldPosition="0">
        <references count="4">
          <reference field="0" count="1" selected="0">
            <x v="1"/>
          </reference>
          <reference field="1" count="1" selected="0">
            <x v="5"/>
          </reference>
          <reference field="2" count="2">
            <x v="11"/>
            <x v="12"/>
          </reference>
          <reference field="4" count="0" selected="0"/>
        </references>
      </pivotArea>
    </format>
    <format dxfId="680">
      <pivotArea dataOnly="0" labelOnly="1" fieldPosition="0">
        <references count="4">
          <reference field="0" count="1" selected="0">
            <x v="1"/>
          </reference>
          <reference field="1" count="1" selected="0">
            <x v="6"/>
          </reference>
          <reference field="2" count="2">
            <x v="13"/>
            <x v="15"/>
          </reference>
          <reference field="4" count="0" selected="0"/>
        </references>
      </pivotArea>
    </format>
    <format dxfId="679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2">
            <x v="0"/>
            <x v="1"/>
          </reference>
          <reference field="4" count="0" selected="0"/>
        </references>
      </pivotArea>
    </format>
    <format dxfId="678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>
            <x v="2"/>
          </reference>
          <reference field="4" count="0" selected="0"/>
        </references>
      </pivotArea>
    </format>
    <format dxfId="677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2"/>
          </reference>
          <reference field="3" count="1">
            <x v="3"/>
          </reference>
          <reference field="4" count="0" selected="0"/>
        </references>
      </pivotArea>
    </format>
    <format dxfId="676">
      <pivotArea dataOnly="0" labelOnly="1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3"/>
          </reference>
          <reference field="3" count="4">
            <x v="4"/>
            <x v="5"/>
            <x v="6"/>
            <x v="37"/>
          </reference>
          <reference field="4" count="0" selected="0"/>
        </references>
      </pivotArea>
    </format>
    <format dxfId="675">
      <pivotArea dataOnly="0" labelOnly="1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4"/>
          </reference>
          <reference field="3" count="6">
            <x v="7"/>
            <x v="8"/>
            <x v="9"/>
            <x v="10"/>
            <x v="11"/>
            <x v="12"/>
          </reference>
          <reference field="4" count="0" selected="0"/>
        </references>
      </pivotArea>
    </format>
    <format dxfId="674">
      <pivotArea dataOnly="0" labelOnly="1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5"/>
          </reference>
          <reference field="3" count="9">
            <x v="13"/>
            <x v="14"/>
            <x v="15"/>
            <x v="16"/>
            <x v="17"/>
            <x v="18"/>
            <x v="19"/>
            <x v="20"/>
            <x v="21"/>
          </reference>
          <reference field="4" count="0" selected="0"/>
        </references>
      </pivotArea>
    </format>
    <format dxfId="673">
      <pivotArea dataOnly="0" labelOnly="1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4"/>
          </reference>
          <reference field="3" count="1">
            <x v="38"/>
          </reference>
          <reference field="4" count="0" selected="0"/>
        </references>
      </pivotArea>
    </format>
    <format dxfId="672">
      <pivotArea dataOnly="0" labelOnly="1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6"/>
          </reference>
          <reference field="3" count="6">
            <x v="22"/>
            <x v="23"/>
            <x v="24"/>
            <x v="25"/>
            <x v="26"/>
            <x v="27"/>
          </reference>
          <reference field="4" count="0" selected="0"/>
        </references>
      </pivotArea>
    </format>
    <format dxfId="671">
      <pivotArea dataOnly="0" labelOnly="1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7"/>
          </reference>
          <reference field="3" count="1">
            <x v="28"/>
          </reference>
          <reference field="4" count="0" selected="0"/>
        </references>
      </pivotArea>
    </format>
    <format dxfId="670">
      <pivotArea dataOnly="0" labelOnly="1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8"/>
          </reference>
          <reference field="3" count="2">
            <x v="29"/>
            <x v="39"/>
          </reference>
          <reference field="4" count="0" selected="0"/>
        </references>
      </pivotArea>
    </format>
    <format dxfId="669">
      <pivotArea dataOnly="0" labelOnly="1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9"/>
          </reference>
          <reference field="3" count="1">
            <x v="30"/>
          </reference>
          <reference field="4" count="0" selected="0"/>
        </references>
      </pivotArea>
    </format>
    <format dxfId="668">
      <pivotArea dataOnly="0" labelOnly="1" fieldPosition="0">
        <references count="5">
          <reference field="0" count="1" selected="0">
            <x v="1"/>
          </reference>
          <reference field="1" count="1" selected="0">
            <x v="4"/>
          </reference>
          <reference field="2" count="1" selected="0">
            <x v="10"/>
          </reference>
          <reference field="3" count="1">
            <x v="31"/>
          </reference>
          <reference field="4" count="0" selected="0"/>
        </references>
      </pivotArea>
    </format>
    <format dxfId="667">
      <pivotArea dataOnly="0" labelOnly="1" fieldPosition="0">
        <references count="5">
          <reference field="0" count="1" selected="0">
            <x v="1"/>
          </reference>
          <reference field="1" count="1" selected="0">
            <x v="5"/>
          </reference>
          <reference field="2" count="1" selected="0">
            <x v="11"/>
          </reference>
          <reference field="3" count="3">
            <x v="32"/>
            <x v="33"/>
            <x v="34"/>
          </reference>
          <reference field="4" count="0" selected="0"/>
        </references>
      </pivotArea>
    </format>
    <format dxfId="666">
      <pivotArea dataOnly="0" labelOnly="1" fieldPosition="0">
        <references count="5">
          <reference field="0" count="1" selected="0">
            <x v="1"/>
          </reference>
          <reference field="1" count="1" selected="0">
            <x v="5"/>
          </reference>
          <reference field="2" count="1" selected="0">
            <x v="12"/>
          </reference>
          <reference field="3" count="1">
            <x v="35"/>
          </reference>
          <reference field="4" count="0" selected="0"/>
        </references>
      </pivotArea>
    </format>
    <format dxfId="665">
      <pivotArea dataOnly="0" labelOnly="1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13"/>
          </reference>
          <reference field="3" count="1">
            <x v="36"/>
          </reference>
          <reference field="4" count="0" selected="0"/>
        </references>
      </pivotArea>
    </format>
    <format dxfId="664">
      <pivotArea dataOnly="0" labelOnly="1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15"/>
          </reference>
          <reference field="3" count="1">
            <x v="40"/>
          </reference>
          <reference field="4" count="0" selected="0"/>
        </references>
      </pivotArea>
    </format>
    <format dxfId="663">
      <pivotArea dataOnly="0" labelOnly="1" fieldPosition="0">
        <references count="1">
          <reference field="4" count="0"/>
        </references>
      </pivotArea>
    </format>
    <format dxfId="662">
      <pivotArea dataOnly="0" fieldPosition="0">
        <references count="1">
          <reference field="0" count="0"/>
        </references>
      </pivotArea>
    </format>
    <format dxfId="661">
      <pivotArea dataOnly="0" fieldPosition="0">
        <references count="1">
          <reference field="1" count="0"/>
        </references>
      </pivotArea>
    </format>
    <format dxfId="660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659">
      <pivotArea dataOnly="0" labelOnly="1" outline="0" fieldPosition="0">
        <references count="1">
          <reference field="4294967294" count="2">
            <x v="4"/>
            <x v="5"/>
          </reference>
        </references>
      </pivotArea>
    </format>
    <format dxfId="658">
      <pivotArea dataOnly="0" fieldPosition="0">
        <references count="1">
          <reference field="4" count="0"/>
        </references>
      </pivotArea>
    </format>
    <format dxfId="657">
      <pivotArea dataOnly="0" fieldPosition="0">
        <references count="1">
          <reference field="4" count="0"/>
        </references>
      </pivotArea>
    </format>
    <format dxfId="656">
      <pivotArea dataOnly="0" fieldPosition="0">
        <references count="1">
          <reference field="0" count="1">
            <x v="0"/>
          </reference>
        </references>
      </pivotArea>
    </format>
    <format dxfId="655">
      <pivotArea dataOnly="0" fieldPosition="0">
        <references count="1">
          <reference field="0" count="1">
            <x v="1"/>
          </reference>
        </references>
      </pivotArea>
    </format>
    <format dxfId="654">
      <pivotArea dataOnly="0" fieldPosition="0">
        <references count="1">
          <reference field="1" count="0"/>
        </references>
      </pivotArea>
    </format>
  </formats>
  <pivotHierarchies count="11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5">
    <rowHierarchyUsage hierarchyUsage="25"/>
    <rowHierarchyUsage hierarchyUsage="31"/>
    <rowHierarchyUsage hierarchyUsage="32"/>
    <rowHierarchyUsage hierarchyUsage="33"/>
    <rowHierarchyUsage hierarchyUsage="3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name="OpciDio_Prihodi" cacheId="18" applyNumberFormats="0" applyBorderFormats="0" applyFontFormats="0" applyPatternFormats="0" applyAlignmentFormats="0" applyWidthHeightFormats="1" dataCaption="Vrijednosti" tag="a651ed28-c242-4e67-af53-8890d1e43389" updatedVersion="6" minRefreshableVersion="3" subtotalHiddenItems="1" colGrandTotals="0" itemPrintTitles="1" createdVersion="8" indent="0" outline="1" outlineData="1" multipleFieldFilters="0" rowHeaderCaption="Razred / Skupina / Izvor">
  <location ref="A14:G31" firstHeaderRow="0" firstDataRow="1" firstDataCol="1"/>
  <pivotFields count="11">
    <pivotField axis="axisRow" allDrilled="1" showAll="0" dataSourceSort="1" defaultAttributeDrillState="1">
      <items count="3">
        <item s="1" x="0"/>
        <item s="1" x="1"/>
        <item t="default"/>
      </items>
    </pivotField>
    <pivotField axis="axisRow" allDrilled="1" showAll="0" dataSourceSort="1">
      <items count="5">
        <item x="0"/>
        <item x="1"/>
        <item x="2"/>
        <item x="3"/>
        <item t="default"/>
      </items>
    </pivotField>
    <pivotField axis="axisRow" allDrilled="1" showAll="0" dataSourceSort="1">
      <items count="5">
        <item x="0"/>
        <item x="1"/>
        <item x="2"/>
        <item x="3"/>
        <item t="default"/>
      </items>
    </pivotField>
    <pivotField axis="axisRow" allDrilled="1" showAll="0" dataSourceSort="1" defaultAttributeDrillState="1">
      <items count="6">
        <item x="0"/>
        <item x="1"/>
        <item x="2"/>
        <item x="3"/>
        <item x="4"/>
        <item t="default"/>
      </items>
    </pivotField>
    <pivotField axis="axisRow" allDrilled="1" showAll="0" dataSourceSort="1" defaultAttributeDrillState="1">
      <items count="2">
        <item n="RAZDJEL 185 DRŽAVNI URED ZA REVIZIJU" x="0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5">
    <field x="4"/>
    <field x="0"/>
    <field x="1"/>
    <field x="2"/>
    <field x="3"/>
  </rowFields>
  <rowItems count="17">
    <i>
      <x/>
    </i>
    <i r="1">
      <x/>
    </i>
    <i r="2">
      <x/>
    </i>
    <i r="3">
      <x/>
    </i>
    <i r="4">
      <x/>
    </i>
    <i r="2">
      <x v="1"/>
    </i>
    <i r="3">
      <x v="1"/>
    </i>
    <i r="4">
      <x v="1"/>
    </i>
    <i r="2">
      <x v="2"/>
    </i>
    <i r="3">
      <x v="2"/>
    </i>
    <i r="4">
      <x v="2"/>
    </i>
    <i r="4">
      <x v="3"/>
    </i>
    <i r="1">
      <x v="1"/>
    </i>
    <i r="2">
      <x v="3"/>
    </i>
    <i r="3">
      <x v="3"/>
    </i>
    <i r="4">
      <x v="4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fld="5" subtotal="count" baseField="0" baseItem="0"/>
    <dataField fld="6" subtotal="count" baseField="0" baseItem="0"/>
    <dataField fld="7" subtotal="count" baseField="0" baseItem="0"/>
    <dataField fld="8" subtotal="count" baseField="0" baseItem="0"/>
    <dataField fld="9" subtotal="count" baseField="0" baseItem="0" numFmtId="4"/>
    <dataField fld="10" subtotal="count" baseField="0" baseItem="0" numFmtId="4"/>
  </dataFields>
  <formats count="70">
    <format dxfId="838">
      <pivotArea type="all" dataOnly="0" outline="0" fieldPosition="0"/>
    </format>
    <format dxfId="837">
      <pivotArea field="0" type="button" dataOnly="0" labelOnly="1" outline="0" axis="axisRow" fieldPosition="1"/>
    </format>
    <format dxfId="836">
      <pivotArea field="0" type="button" dataOnly="0" labelOnly="1" outline="0" axis="axisRow" fieldPosition="1"/>
    </format>
    <format dxfId="835">
      <pivotArea field="0" type="button" dataOnly="0" labelOnly="1" outline="0" axis="axisRow" fieldPosition="1"/>
    </format>
    <format dxfId="834">
      <pivotArea type="all" dataOnly="0" outline="0" fieldPosition="0"/>
    </format>
    <format dxfId="833">
      <pivotArea outline="0" collapsedLevelsAreSubtotals="1" fieldPosition="0"/>
    </format>
    <format dxfId="832">
      <pivotArea field="0" type="button" dataOnly="0" labelOnly="1" outline="0" axis="axisRow" fieldPosition="1"/>
    </format>
    <format dxfId="831">
      <pivotArea dataOnly="0" labelOnly="1" fieldPosition="0">
        <references count="1">
          <reference field="0" count="1">
            <x v="0"/>
          </reference>
        </references>
      </pivotArea>
    </format>
    <format dxfId="830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829">
      <pivotArea field="0" type="button" dataOnly="0" labelOnly="1" outline="0" axis="axisRow" fieldPosition="1"/>
    </format>
    <format dxfId="828">
      <pivotArea field="0" type="button" dataOnly="0" labelOnly="1" outline="0" axis="axisRow" fieldPosition="1"/>
    </format>
    <format dxfId="827">
      <pivotArea outline="0" collapsedLevelsAreSubtotals="1" fieldPosition="0"/>
    </format>
    <format dxfId="826">
      <pivotArea type="all" dataOnly="0" outline="0" fieldPosition="0"/>
    </format>
    <format dxfId="825">
      <pivotArea outline="0" collapsedLevelsAreSubtotals="1" fieldPosition="0"/>
    </format>
    <format dxfId="824">
      <pivotArea field="0" type="button" dataOnly="0" labelOnly="1" outline="0" axis="axisRow" fieldPosition="1"/>
    </format>
    <format dxfId="823">
      <pivotArea dataOnly="0" labelOnly="1" fieldPosition="0">
        <references count="1">
          <reference field="0" count="1">
            <x v="0"/>
          </reference>
        </references>
      </pivotArea>
    </format>
    <format dxfId="822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821">
      <pivotArea field="0" type="button" dataOnly="0" labelOnly="1" outline="0" axis="axisRow" fieldPosition="1"/>
    </format>
    <format dxfId="820">
      <pivotArea field="0" type="button" dataOnly="0" labelOnly="1" outline="0" axis="axisRow" fieldPosition="1"/>
    </format>
    <format dxfId="819">
      <pivotArea field="0" type="button" dataOnly="0" labelOnly="1" outline="0" axis="axisRow" fieldPosition="1"/>
    </format>
    <format dxfId="818">
      <pivotArea dataOnly="0" labelOnly="1" fieldPosition="0">
        <references count="1">
          <reference field="2" count="0"/>
        </references>
      </pivotArea>
    </format>
    <format dxfId="817">
      <pivotArea dataOnly="0" labelOnly="1" fieldPosition="0">
        <references count="1">
          <reference field="3" count="0"/>
        </references>
      </pivotArea>
    </format>
    <format dxfId="816">
      <pivotArea collapsedLevelsAreSubtotals="1" fieldPosition="0">
        <references count="2">
          <reference field="0" count="0"/>
          <reference field="4" count="0" selected="0"/>
        </references>
      </pivotArea>
    </format>
    <format dxfId="815">
      <pivotArea collapsedLevelsAreSubtotals="1" fieldPosition="0">
        <references count="3">
          <reference field="0" count="0" selected="0"/>
          <reference field="1" count="1">
            <x v="0"/>
          </reference>
          <reference field="4" count="0" selected="0"/>
        </references>
      </pivotArea>
    </format>
    <format dxfId="814">
      <pivotArea collapsedLevelsAreSubtotals="1" fieldPosition="0">
        <references count="3">
          <reference field="0" count="0" selected="0"/>
          <reference field="1" count="1">
            <x v="1"/>
          </reference>
          <reference field="4" count="0" selected="0"/>
        </references>
      </pivotArea>
    </format>
    <format dxfId="813">
      <pivotArea collapsedLevelsAreSubtotals="1" fieldPosition="0">
        <references count="3">
          <reference field="0" count="0" selected="0"/>
          <reference field="1" count="1">
            <x v="2"/>
          </reference>
          <reference field="4" count="0" selected="0"/>
        </references>
      </pivotArea>
    </format>
    <format dxfId="812">
      <pivotArea dataOnly="0" labelOnly="1" fieldPosition="0">
        <references count="3">
          <reference field="0" count="0" selected="0"/>
          <reference field="1" count="0"/>
          <reference field="4" count="0" selected="0"/>
        </references>
      </pivotArea>
    </format>
    <format dxfId="811">
      <pivotArea collapsedLevelsAreSubtotals="1" fieldPosition="0">
        <references count="4">
          <reference field="0" count="0" selected="0"/>
          <reference field="1" count="1" selected="0">
            <x v="0"/>
          </reference>
          <reference field="2" count="1">
            <x v="0"/>
          </reference>
          <reference field="4" count="0" selected="0"/>
        </references>
      </pivotArea>
    </format>
    <format dxfId="810">
      <pivotArea dataOnly="0" labelOnly="1" fieldPosition="0">
        <references count="4">
          <reference field="0" count="0" selected="0"/>
          <reference field="1" count="1" selected="0">
            <x v="0"/>
          </reference>
          <reference field="2" count="1">
            <x v="0"/>
          </reference>
          <reference field="4" count="0" selected="0"/>
        </references>
      </pivotArea>
    </format>
    <format dxfId="809">
      <pivotArea collapsedLevelsAreSubtotals="1" fieldPosition="0">
        <references count="4">
          <reference field="0" count="0" selected="0"/>
          <reference field="1" count="1" selected="0">
            <x v="0"/>
          </reference>
          <reference field="2" count="1">
            <x v="0"/>
          </reference>
          <reference field="4" count="0" selected="0"/>
        </references>
      </pivotArea>
    </format>
    <format dxfId="808">
      <pivotArea dataOnly="0" labelOnly="1" fieldPosition="0">
        <references count="4">
          <reference field="0" count="0" selected="0"/>
          <reference field="1" count="1" selected="0">
            <x v="0"/>
          </reference>
          <reference field="2" count="1">
            <x v="0"/>
          </reference>
          <reference field="4" count="0" selected="0"/>
        </references>
      </pivotArea>
    </format>
    <format dxfId="807">
      <pivotArea collapsedLevelsAreSubtotals="1" fieldPosition="0">
        <references count="4">
          <reference field="0" count="0" selected="0"/>
          <reference field="1" count="1" selected="0">
            <x v="0"/>
          </reference>
          <reference field="2" count="1">
            <x v="0"/>
          </reference>
          <reference field="4" count="0" selected="0"/>
        </references>
      </pivotArea>
    </format>
    <format dxfId="806">
      <pivotArea dataOnly="0" labelOnly="1" fieldPosition="0">
        <references count="4">
          <reference field="0" count="0" selected="0"/>
          <reference field="1" count="1" selected="0">
            <x v="0"/>
          </reference>
          <reference field="2" count="1">
            <x v="0"/>
          </reference>
          <reference field="4" count="0" selected="0"/>
        </references>
      </pivotArea>
    </format>
    <format dxfId="805">
      <pivotArea collapsedLevelsAreSubtotals="1" fieldPosition="0">
        <references count="4">
          <reference field="0" count="0" selected="0"/>
          <reference field="1" count="1" selected="0">
            <x v="0"/>
          </reference>
          <reference field="2" count="1">
            <x v="0"/>
          </reference>
          <reference field="4" count="0" selected="0"/>
        </references>
      </pivotArea>
    </format>
    <format dxfId="804">
      <pivotArea dataOnly="0" labelOnly="1" fieldPosition="0">
        <references count="4">
          <reference field="0" count="0" selected="0"/>
          <reference field="1" count="1" selected="0">
            <x v="0"/>
          </reference>
          <reference field="2" count="1">
            <x v="0"/>
          </reference>
          <reference field="4" count="0" selected="0"/>
        </references>
      </pivotArea>
    </format>
    <format dxfId="803">
      <pivotArea dataOnly="0" labelOnly="1" fieldPosition="0">
        <references count="4">
          <reference field="0" count="0" selected="0"/>
          <reference field="1" count="1" selected="0">
            <x v="1"/>
          </reference>
          <reference field="2" count="1">
            <x v="1"/>
          </reference>
          <reference field="4" count="0" selected="0"/>
        </references>
      </pivotArea>
    </format>
    <format dxfId="802">
      <pivotArea dataOnly="0" labelOnly="1" fieldPosition="0">
        <references count="4">
          <reference field="0" count="0" selected="0"/>
          <reference field="1" count="1" selected="0">
            <x v="2"/>
          </reference>
          <reference field="2" count="1">
            <x v="2"/>
          </reference>
          <reference field="4" count="0" selected="0"/>
        </references>
      </pivotArea>
    </format>
    <format dxfId="801">
      <pivotArea collapsedLevelsAreSubtotals="1" fieldPosition="0">
        <references count="3">
          <reference field="0" count="0" selected="0"/>
          <reference field="1" count="1">
            <x v="0"/>
          </reference>
          <reference field="4" count="0" selected="0"/>
        </references>
      </pivotArea>
    </format>
    <format dxfId="800">
      <pivotArea collapsedLevelsAreSubtotals="1" fieldPosition="0">
        <references count="3">
          <reference field="0" count="0" selected="0"/>
          <reference field="1" count="1">
            <x v="1"/>
          </reference>
          <reference field="4" count="0" selected="0"/>
        </references>
      </pivotArea>
    </format>
    <format dxfId="799">
      <pivotArea collapsedLevelsAreSubtotals="1" fieldPosition="0">
        <references count="3">
          <reference field="0" count="0" selected="0"/>
          <reference field="1" count="1">
            <x v="2"/>
          </reference>
          <reference field="4" count="0" selected="0"/>
        </references>
      </pivotArea>
    </format>
    <format dxfId="798">
      <pivotArea dataOnly="0" labelOnly="1" fieldPosition="0">
        <references count="3">
          <reference field="0" count="0" selected="0"/>
          <reference field="1" count="0"/>
          <reference field="4" count="0" selected="0"/>
        </references>
      </pivotArea>
    </format>
    <format dxfId="797">
      <pivotArea collapsedLevelsAreSubtotals="1" fieldPosition="0">
        <references count="2">
          <reference field="0" count="0"/>
          <reference field="4" count="0" selected="0"/>
        </references>
      </pivotArea>
    </format>
    <format dxfId="796">
      <pivotArea dataOnly="0" fieldPosition="0">
        <references count="1">
          <reference field="2" count="1">
            <x v="0"/>
          </reference>
        </references>
      </pivotArea>
    </format>
    <format dxfId="795">
      <pivotArea collapsedLevelsAreSubtotals="1" fieldPosition="0">
        <references count="4">
          <reference field="0" count="0" selected="0"/>
          <reference field="1" count="1" selected="0">
            <x v="1"/>
          </reference>
          <reference field="2" count="1">
            <x v="1"/>
          </reference>
          <reference field="4" count="0" selected="0"/>
        </references>
      </pivotArea>
    </format>
    <format dxfId="794">
      <pivotArea collapsedLevelsAreSubtotals="1" fieldPosition="0">
        <references count="4">
          <reference field="0" count="0" selected="0"/>
          <reference field="1" count="1" selected="0">
            <x v="2"/>
          </reference>
          <reference field="2" count="1">
            <x v="2"/>
          </reference>
          <reference field="4" count="0" selected="0"/>
        </references>
      </pivotArea>
    </format>
    <format dxfId="793">
      <pivotArea outline="0" collapsedLevelsAreSubtotals="1" fieldPosition="0"/>
    </format>
    <format dxfId="792">
      <pivotArea dataOnly="0" labelOnly="1" grandRow="1" outline="0" fieldPosition="0"/>
    </format>
    <format dxfId="791">
      <pivotArea dataOnly="0" labelOnly="1" fieldPosition="0">
        <references count="2">
          <reference field="0" count="0"/>
          <reference field="4" count="0" selected="0"/>
        </references>
      </pivotArea>
    </format>
    <format dxfId="790">
      <pivotArea dataOnly="0" labelOnly="1" fieldPosition="0">
        <references count="4">
          <reference field="0" count="0" selected="0"/>
          <reference field="1" count="1" selected="0">
            <x v="0"/>
          </reference>
          <reference field="2" count="1">
            <x v="0"/>
          </reference>
          <reference field="4" count="0" selected="0"/>
        </references>
      </pivotArea>
    </format>
    <format dxfId="789">
      <pivotArea dataOnly="0" labelOnly="1" fieldPosition="0">
        <references count="4">
          <reference field="0" count="0" selected="0"/>
          <reference field="1" count="1" selected="0">
            <x v="1"/>
          </reference>
          <reference field="2" count="1">
            <x v="1"/>
          </reference>
          <reference field="4" count="0" selected="0"/>
        </references>
      </pivotArea>
    </format>
    <format dxfId="788">
      <pivotArea dataOnly="0" labelOnly="1" fieldPosition="0">
        <references count="4">
          <reference field="0" count="0" selected="0"/>
          <reference field="1" count="1" selected="0">
            <x v="2"/>
          </reference>
          <reference field="2" count="1">
            <x v="2"/>
          </reference>
          <reference field="4" count="0" selected="0"/>
        </references>
      </pivotArea>
    </format>
    <format dxfId="787">
      <pivotArea dataOnly="0" labelOnly="1" fieldPosition="0">
        <references count="5">
          <reference field="0" count="0" selected="0"/>
          <reference field="1" count="1" selected="0">
            <x v="0"/>
          </reference>
          <reference field="2" count="1" selected="0">
            <x v="0"/>
          </reference>
          <reference field="3" count="1">
            <x v="0"/>
          </reference>
          <reference field="4" count="0" selected="0"/>
        </references>
      </pivotArea>
    </format>
    <format dxfId="786">
      <pivotArea dataOnly="0" labelOnly="1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1"/>
          </reference>
          <reference field="3" count="1">
            <x v="1"/>
          </reference>
          <reference field="4" count="0" selected="0"/>
        </references>
      </pivotArea>
    </format>
    <format dxfId="785">
      <pivotArea dataOnly="0" labelOnly="1" fieldPosition="0">
        <references count="5">
          <reference field="0" count="0" selected="0"/>
          <reference field="1" count="1" selected="0">
            <x v="2"/>
          </reference>
          <reference field="2" count="1" selected="0">
            <x v="2"/>
          </reference>
          <reference field="3" count="2">
            <x v="2"/>
            <x v="3"/>
          </reference>
          <reference field="4" count="0" selected="0"/>
        </references>
      </pivotArea>
    </format>
    <format dxfId="784">
      <pivotArea field="4" type="button" dataOnly="0" labelOnly="1" outline="0" axis="axisRow" fieldPosition="0"/>
    </format>
    <format dxfId="783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782">
      <pivotArea field="4" type="button" dataOnly="0" labelOnly="1" outline="0" axis="axisRow" fieldPosition="0"/>
    </format>
    <format dxfId="781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780">
      <pivotArea field="4" type="button" dataOnly="0" labelOnly="1" outline="0" axis="axisRow" fieldPosition="0"/>
    </format>
    <format dxfId="779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778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777">
      <pivotArea dataOnly="0" fieldPosition="0">
        <references count="1">
          <reference field="0" count="1">
            <x v="0"/>
          </reference>
        </references>
      </pivotArea>
    </format>
    <format dxfId="776">
      <pivotArea dataOnly="0" fieldPosition="0">
        <references count="1">
          <reference field="1" count="0"/>
        </references>
      </pivotArea>
    </format>
    <format dxfId="775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774">
      <pivotArea dataOnly="0" labelOnly="1" outline="0" fieldPosition="0">
        <references count="1">
          <reference field="4294967294" count="2">
            <x v="4"/>
            <x v="5"/>
          </reference>
        </references>
      </pivotArea>
    </format>
    <format dxfId="773">
      <pivotArea dataOnly="0" fieldPosition="0">
        <references count="1">
          <reference field="4" count="0"/>
        </references>
      </pivotArea>
    </format>
    <format dxfId="772">
      <pivotArea dataOnly="0" fieldPosition="0">
        <references count="1">
          <reference field="4" count="0"/>
        </references>
      </pivotArea>
    </format>
    <format dxfId="771">
      <pivotArea dataOnly="0" fieldPosition="0">
        <references count="1">
          <reference field="0" count="1">
            <x v="0"/>
          </reference>
        </references>
      </pivotArea>
    </format>
    <format dxfId="770">
      <pivotArea dataOnly="0" fieldPosition="0">
        <references count="1">
          <reference field="0" count="1">
            <x v="0"/>
          </reference>
        </references>
      </pivotArea>
    </format>
    <format dxfId="769">
      <pivotArea dataOnly="0" fieldPosition="0">
        <references count="1">
          <reference field="1" count="0"/>
        </references>
      </pivotArea>
    </format>
  </formats>
  <pivotHierarchies count="11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5">
    <rowHierarchyUsage hierarchyUsage="25"/>
    <rowHierarchyUsage hierarchyUsage="1"/>
    <rowHierarchyUsage hierarchyUsage="2"/>
    <rowHierarchyUsage hierarchyUsage="3"/>
    <rowHierarchyUsage hierarchyUsage="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name="OpciDio_Prihodi" cacheId="6" applyNumberFormats="0" applyBorderFormats="0" applyFontFormats="0" applyPatternFormats="0" applyAlignmentFormats="0" applyWidthHeightFormats="1" dataCaption="Vrijednosti" tag="3b32ba2f-93ec-40cd-8888-001c57d0fab4" updatedVersion="6" minRefreshableVersion="3" subtotalHiddenItems="1" colGrandTotals="0" itemPrintTitles="1" createdVersion="8" indent="0" outline="1" outlineData="1" multipleFieldFilters="0" rowHeaderCaption="Razred / Skupina / Izvor">
  <location ref="A10:G22" firstHeaderRow="0" firstDataRow="1" firstDataCol="1"/>
  <pivotFields count="10">
    <pivotField allDrilled="1" showAll="0" dataSourceSort="1" defaultAttributeDrillState="1"/>
    <pivotField axis="axisRow" allDrilled="1" showAll="0" dataSourceSort="1" defaultAttributeDrillState="1">
      <items count="6">
        <item x="0"/>
        <item x="1"/>
        <item x="2"/>
        <item x="3"/>
        <item x="4"/>
        <item t="default"/>
      </items>
    </pivotField>
    <pivotField axis="axisRow" allDrilled="1" showAll="0" dataSourceSort="1" defaultAttributeDrillState="1">
      <items count="6">
        <item x="0"/>
        <item x="1"/>
        <item x="2"/>
        <item x="3"/>
        <item x="4"/>
        <item t="default"/>
      </items>
    </pivotField>
    <pivotField axis="axisRow" allDrilled="1" showAll="0" dataSourceSort="1" defaultAttributeDrillState="1">
      <items count="2">
        <item n="RAZDJEL 185 DRŽAVNI URED ZA REVIZIJU" x="0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3">
    <field x="3"/>
    <field x="2"/>
    <field x="1"/>
  </rowFields>
  <rowItems count="12">
    <i>
      <x/>
    </i>
    <i r="1">
      <x/>
    </i>
    <i r="2">
      <x/>
    </i>
    <i r="1">
      <x v="1"/>
    </i>
    <i r="2">
      <x v="1"/>
    </i>
    <i r="1">
      <x v="2"/>
    </i>
    <i r="2">
      <x v="2"/>
    </i>
    <i r="1">
      <x v="3"/>
    </i>
    <i r="2">
      <x v="3"/>
    </i>
    <i r="1">
      <x v="4"/>
    </i>
    <i r="2">
      <x v="4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fld="4" subtotal="count" baseField="0" baseItem="0"/>
    <dataField fld="5" subtotal="count" baseField="0" baseItem="0"/>
    <dataField fld="6" subtotal="count" baseField="0" baseItem="0"/>
    <dataField fld="7" subtotal="count" baseField="0" baseItem="0"/>
    <dataField fld="8" subtotal="count" baseField="0" baseItem="0" numFmtId="4"/>
    <dataField fld="9" subtotal="count" baseField="0" baseItem="0" numFmtId="4"/>
  </dataFields>
  <formats count="26">
    <format dxfId="636">
      <pivotArea type="all" dataOnly="0" outline="0" fieldPosition="0"/>
    </format>
    <format dxfId="635">
      <pivotArea field="0" type="button" dataOnly="0" labelOnly="1" outline="0"/>
    </format>
    <format dxfId="634">
      <pivotArea field="0" type="button" dataOnly="0" labelOnly="1" outline="0"/>
    </format>
    <format dxfId="633">
      <pivotArea field="0" type="button" dataOnly="0" labelOnly="1" outline="0"/>
    </format>
    <format dxfId="632">
      <pivotArea type="all" dataOnly="0" outline="0" fieldPosition="0"/>
    </format>
    <format dxfId="631">
      <pivotArea outline="0" collapsedLevelsAreSubtotals="1" fieldPosition="0"/>
    </format>
    <format dxfId="630">
      <pivotArea field="0" type="button" dataOnly="0" labelOnly="1" outline="0"/>
    </format>
    <format dxfId="629">
      <pivotArea field="0" type="button" dataOnly="0" labelOnly="1" outline="0"/>
    </format>
    <format dxfId="628">
      <pivotArea field="0" type="button" dataOnly="0" labelOnly="1" outline="0"/>
    </format>
    <format dxfId="627">
      <pivotArea outline="0" collapsedLevelsAreSubtotals="1" fieldPosition="0"/>
    </format>
    <format dxfId="626">
      <pivotArea type="all" dataOnly="0" outline="0" fieldPosition="0"/>
    </format>
    <format dxfId="625">
      <pivotArea outline="0" collapsedLevelsAreSubtotals="1" fieldPosition="0"/>
    </format>
    <format dxfId="624">
      <pivotArea field="0" type="button" dataOnly="0" labelOnly="1" outline="0"/>
    </format>
    <format dxfId="623">
      <pivotArea field="0" type="button" dataOnly="0" labelOnly="1" outline="0"/>
    </format>
    <format dxfId="622">
      <pivotArea field="0" type="button" dataOnly="0" labelOnly="1" outline="0"/>
    </format>
    <format dxfId="621">
      <pivotArea field="0" type="button" dataOnly="0" labelOnly="1" outline="0"/>
    </format>
    <format dxfId="620">
      <pivotArea dataOnly="0" fieldPosition="0">
        <references count="1">
          <reference field="2" count="1">
            <x v="0"/>
          </reference>
        </references>
      </pivotArea>
    </format>
    <format dxfId="619">
      <pivotArea dataOnly="0" fieldPosition="0">
        <references count="1">
          <reference field="2" count="0"/>
        </references>
      </pivotArea>
    </format>
    <format dxfId="618">
      <pivotArea dataOnly="0" fieldPosition="0">
        <references count="1">
          <reference field="1" count="0"/>
        </references>
      </pivotArea>
    </format>
    <format dxfId="617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616">
      <pivotArea dataOnly="0" labelOnly="1" outline="0" fieldPosition="0">
        <references count="1">
          <reference field="4294967294" count="2">
            <x v="4"/>
            <x v="5"/>
          </reference>
        </references>
      </pivotArea>
    </format>
    <format dxfId="615">
      <pivotArea dataOnly="0" labelOnly="1" fieldPosition="0">
        <references count="3">
          <reference field="1" count="1">
            <x v="3"/>
          </reference>
          <reference field="2" count="1" selected="0">
            <x v="3"/>
          </reference>
          <reference field="3" count="0" selected="0"/>
        </references>
      </pivotArea>
    </format>
    <format dxfId="614">
      <pivotArea dataOnly="0" fieldPosition="0">
        <references count="1">
          <reference field="3" count="0"/>
        </references>
      </pivotArea>
    </format>
    <format dxfId="613">
      <pivotArea dataOnly="0" fieldPosition="0">
        <references count="1">
          <reference field="3" count="0"/>
        </references>
      </pivotArea>
    </format>
    <format dxfId="612">
      <pivotArea dataOnly="0" fieldPosition="0">
        <references count="1">
          <reference field="1" count="1">
            <x v="3"/>
          </reference>
        </references>
      </pivotArea>
    </format>
    <format dxfId="611">
      <pivotArea dataOnly="0" fieldPosition="0">
        <references count="1">
          <reference field="3" count="0"/>
        </references>
      </pivotArea>
    </format>
  </formats>
  <pivotHierarchies count="113">
    <pivotHierarchy dragToData="1"/>
    <pivotHierarchy dragToData="1">
      <members count="2" level="1">
        <member name="[BazaZaUpit].[PRIHODI BROJ I NAZIV 1].&amp;[6 Prihodi poslovanja]"/>
        <member name="[BazaZaUpit].[PRIHODI BROJ I NAZIV 1].&amp;[7 Prihodi od prodaje nefinancijske imovine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3">
    <rowHierarchyUsage hierarchyUsage="25"/>
    <rowHierarchyUsage hierarchyUsage="0"/>
    <rowHierarchyUsage hierarchyUsage="30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name="Vanjskipodaci_1" backgroundRefresh="0" connectionId="1" autoFormatId="16" applyNumberFormats="0" applyBorderFormats="0" applyFontFormats="0" applyPatternFormats="0" applyAlignmentFormats="0" applyWidthHeightFormats="0">
  <queryTableRefresh preserveSortFilterLayout="0" nextId="37">
    <queryTableFields count="36">
      <queryTableField id="1" name="IZVOR SIFRA I NAZIV 1" tableColumnId="1"/>
      <queryTableField id="2" name="PRIHODI BROJ I NAZIV 1" tableColumnId="2"/>
      <queryTableField id="3" name="PRIHODI BROJ I NAZIV 2" tableColumnId="3"/>
      <queryTableField id="4" name="PRIHODI BROJ I NAZIV 3" tableColumnId="4"/>
      <queryTableField id="5" name="PRIHODI BROJ I NAZIV 4" tableColumnId="5"/>
      <queryTableField id="6" name="Funkcijska  klasifikacija 1" tableColumnId="6"/>
      <queryTableField id="7" name="Funkcijska  klasifikacija 2" tableColumnId="7"/>
      <queryTableField id="8" name="Plan za 2022. EUR" tableColumnId="8"/>
      <queryTableField id="9" name="Izvršenje za 2022. EUR" tableColumnId="9"/>
      <queryTableField id="10" name="IZVORNI           Plan za 2023. EUR" tableColumnId="10"/>
      <queryTableField id="11" name="Izvršenje za 2023. EUR" tableColumnId="11"/>
      <queryTableField id="12" name="Plan za 2024. EUR" tableColumnId="12"/>
      <queryTableField id="13" name="Projekcija za 2025. EUR" tableColumnId="13"/>
      <queryTableField id="14" name="Projekcija za 2026. EUR" tableColumnId="14"/>
      <queryTableField id="15" name="Izvršenje 01.01.-30.06.2022." tableColumnId="15"/>
      <queryTableField id="16" name="IZVORNI / TEKUĆI                           Plan za 2023." tableColumnId="16"/>
      <queryTableField id="17" name="Izvršenje 01.01.-30.06.2023." tableColumnId="17"/>
      <queryTableField id="18" name="Indeks" tableColumnId="18"/>
      <queryTableField id="19" name="Indeks2" tableColumnId="19"/>
      <queryTableField id="20" name="IZVRŠENJE PRETHODNA" tableColumnId="20"/>
      <queryTableField id="21" name="IZVORNI PLAN ILI REBALANS ZA TEKUĆU" tableColumnId="21"/>
      <queryTableField id="22" name="TEKUĆI PLAN" tableColumnId="22"/>
      <queryTableField id="23" name="IZVRŠENJE TEKUĆA" tableColumnId="23"/>
      <queryTableField id="24" name="INDEKS 1" tableColumnId="24"/>
      <queryTableField id="25" name="INDEKS3" tableColumnId="25"/>
      <queryTableField id="26" name="RAZDJEL" tableColumnId="26"/>
      <queryTableField id="27" name="GLAVA" tableColumnId="27"/>
      <queryTableField id="28" name="GLAVNI PROGRAM" tableColumnId="28"/>
      <queryTableField id="29" name="PROGRAM" tableColumnId="29"/>
      <queryTableField id="30" name="PODPROGRAM ŠIFRA I NAZIV" tableColumnId="30"/>
      <queryTableField id="31" name="IZVOR SIFRA I NAZIV 2" tableColumnId="31"/>
      <queryTableField id="32" name="Konto Broj i Naziv 1" tableColumnId="32"/>
      <queryTableField id="33" name="Konto Broj i Naziv 2" tableColumnId="33"/>
      <queryTableField id="34" name="Konto Broj i Naziv 3" tableColumnId="34"/>
      <queryTableField id="35" name="Konto Broj i Naziv 4" tableColumnId="35"/>
      <queryTableField id="36" name="Konto Broj i Naziv 2 - Legenda" tableColumnId="36"/>
    </queryTableFields>
  </queryTableRefresh>
  <extLst>
    <ext xmlns:x15="http://schemas.microsoft.com/office/spreadsheetml/2010/11/main" uri="{883FBD77-0823-4a55-B5E3-86C4891E6966}">
      <x15:queryTable sourceDataName="Query - BazaZaUpit"/>
    </ext>
  </extLst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8" name="BazaZaUpit" displayName="BazaZaUpit" ref="A2:AA240" totalsRowShown="0" headerRowDxfId="473" dataDxfId="471" headerRowBorderDxfId="472" tableBorderDxfId="470" totalsRowBorderDxfId="469">
  <autoFilter ref="A2:AA240"/>
  <tableColumns count="27">
    <tableColumn id="1" name="Račun" dataDxfId="468"/>
    <tableColumn id="2" name="Naziv računa" dataDxfId="467"/>
    <tableColumn id="22" name="PRIHODI PO IZVORIMA" dataDxfId="466"/>
    <tableColumn id="3" name="Prihodi 1" dataDxfId="465"/>
    <tableColumn id="4" name="Prihodi 2" dataDxfId="464"/>
    <tableColumn id="13" name="Prihodi 3" dataDxfId="463"/>
    <tableColumn id="18" name="Prihodi 4" dataDxfId="462"/>
    <tableColumn id="19" name="Funkcijska  klasifikacija 1" dataDxfId="461"/>
    <tableColumn id="20" name="Funkcijska  klasifikacija 2" dataDxfId="460"/>
    <tableColumn id="14" name="Plan za 2022. EUR" dataDxfId="459"/>
    <tableColumn id="5" name="Izvršenje za 2022. EUR" dataDxfId="458"/>
    <tableColumn id="15" name="IZVORNI           Plan za 2023. EUR" dataDxfId="457"/>
    <tableColumn id="7" name="Izvršenje za 2023. EUR" dataDxfId="456"/>
    <tableColumn id="16" name="Plan za 2024. EUR" dataDxfId="455"/>
    <tableColumn id="17" name="Projekcija za 2025. EUR" dataDxfId="454"/>
    <tableColumn id="6" name="Projekcija za 2026. EUR" dataDxfId="453"/>
    <tableColumn id="8" name="Izvršenje 01.01.-30.06.2022." dataDxfId="452"/>
    <tableColumn id="9" name="IZVORNI / TEKUĆI                           Plan za 2023." dataDxfId="451"/>
    <tableColumn id="10" name="Izvršenje 01.01.-30.06.2023." dataDxfId="450"/>
    <tableColumn id="11" name="Indeks" dataDxfId="449">
      <calculatedColumnFormula>BazaZaUpit[[#This Row],[Izvršenje 01.01.-30.06.2023.]]/BazaZaUpit[[#This Row],[Izvršenje 01.01.-30.06.2022.]]*100</calculatedColumnFormula>
    </tableColumn>
    <tableColumn id="12" name="Indeks2" dataDxfId="448">
      <calculatedColumnFormula>BazaZaUpit[[#This Row],[Izvršenje 01.01.-30.06.2023.]]/BazaZaUpit[[#This Row],[IZVORNI / TEKUĆI                           Plan za 2023.]]*100</calculatedColumnFormula>
    </tableColumn>
    <tableColumn id="21" name="IZVRŠENJE PRETHODNA" dataDxfId="447"/>
    <tableColumn id="23" name="IZVORNI PLAN ILI REBALANS ZA TEKUĆU" dataDxfId="446"/>
    <tableColumn id="24" name="TEKUĆI PLAN " dataDxfId="445"/>
    <tableColumn id="25" name="IZVRŠENJE TEKUĆA" dataDxfId="444"/>
    <tableColumn id="26" name="INDEKS " dataDxfId="443">
      <calculatedColumnFormula>IFERROR(BazaZaUpit[[#This Row],[IZVRŠENJE TEKUĆA]]/BazaZaUpit[[#This Row],[IZVRŠENJE PRETHODNA]]*100," ")</calculatedColumnFormula>
    </tableColumn>
    <tableColumn id="27" name="INDEKS3" dataDxfId="442">
      <calculatedColumnFormula>IFERROR(BazaZaUpit[[#This Row],[IZVRŠENJE TEKUĆA]]/BazaZaUpit[[#This Row],[TEKUĆI PLAN ]]*100," ")</calculatedColumnFormula>
    </tableColumn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id="4" name="BazaZaUpit_2" displayName="BazaZaUpit_2" ref="A1:AJ96" tableType="queryTable" totalsRowShown="0">
  <autoFilter ref="A1:AJ96"/>
  <tableColumns count="36">
    <tableColumn id="1" uniqueName="1" name="IZVOR SIFRA I NAZIV 1" queryTableFieldId="1"/>
    <tableColumn id="2" uniqueName="2" name="PRIHODI BROJ I NAZIV 1" queryTableFieldId="2"/>
    <tableColumn id="3" uniqueName="3" name="PRIHODI BROJ I NAZIV 2" queryTableFieldId="3"/>
    <tableColumn id="4" uniqueName="4" name="PRIHODI BROJ I NAZIV 3" queryTableFieldId="4"/>
    <tableColumn id="5" uniqueName="5" name="PRIHODI BROJ I NAZIV 4" queryTableFieldId="5"/>
    <tableColumn id="6" uniqueName="6" name="Funkcijska  klasifikacija 1" queryTableFieldId="6"/>
    <tableColumn id="7" uniqueName="7" name="Funkcijska  klasifikacija 2" queryTableFieldId="7"/>
    <tableColumn id="8" uniqueName="8" name="Plan za 2022. EUR" queryTableFieldId="8"/>
    <tableColumn id="9" uniqueName="9" name="Izvršenje za 2022. EUR" queryTableFieldId="9"/>
    <tableColumn id="10" uniqueName="10" name="IZVORNI           Plan za 2023. EUR" queryTableFieldId="10" dataDxfId="441"/>
    <tableColumn id="11" uniqueName="11" name="Izvršenje za 2023. EUR" queryTableFieldId="11" dataDxfId="440"/>
    <tableColumn id="12" uniqueName="12" name="Plan za 2024. EUR" queryTableFieldId="12" dataDxfId="439"/>
    <tableColumn id="13" uniqueName="13" name="Projekcija za 2025. EUR" queryTableFieldId="13" dataDxfId="438"/>
    <tableColumn id="14" uniqueName="14" name="Projekcija za 2026. EUR" queryTableFieldId="14" dataDxfId="437"/>
    <tableColumn id="15" uniqueName="15" name="Izvršenje 01.01.-30.06.2022." queryTableFieldId="15" dataDxfId="436"/>
    <tableColumn id="16" uniqueName="16" name="IZVORNI / TEKUĆI                           Plan za 2023." queryTableFieldId="16" dataDxfId="435"/>
    <tableColumn id="17" uniqueName="17" name="Izvršenje 01.01.-30.06.2023." queryTableFieldId="17" dataDxfId="434"/>
    <tableColumn id="18" uniqueName="18" name="Indeks" queryTableFieldId="18" dataDxfId="433"/>
    <tableColumn id="19" uniqueName="19" name="Indeks2" queryTableFieldId="19" dataDxfId="432"/>
    <tableColumn id="20" uniqueName="20" name="IZVRŠENJE PRETHODNA" queryTableFieldId="20"/>
    <tableColumn id="21" uniqueName="21" name="IZVORNI PLAN ILI REBALANS ZA TEKUĆU" queryTableFieldId="21"/>
    <tableColumn id="22" uniqueName="22" name="TEKUĆI PLAN" queryTableFieldId="22"/>
    <tableColumn id="23" uniqueName="23" name="IZVRŠENJE TEKUĆA" queryTableFieldId="23"/>
    <tableColumn id="24" uniqueName="24" name="INDEKS 1" queryTableFieldId="24"/>
    <tableColumn id="25" uniqueName="25" name="INDEKS3" queryTableFieldId="25"/>
    <tableColumn id="26" uniqueName="26" name="RAZDJEL" queryTableFieldId="26"/>
    <tableColumn id="27" uniqueName="27" name="GLAVA" queryTableFieldId="27"/>
    <tableColumn id="28" uniqueName="28" name="GLAVNI PROGRAM" queryTableFieldId="28"/>
    <tableColumn id="29" uniqueName="29" name="PROGRAM" queryTableFieldId="29"/>
    <tableColumn id="30" uniqueName="30" name="PODPROGRAM ŠIFRA I NAZIV" queryTableFieldId="30"/>
    <tableColumn id="31" uniqueName="31" name="IZVOR SIFRA I NAZIV 2" queryTableFieldId="31"/>
    <tableColumn id="32" uniqueName="32" name="Konto Broj i Naziv 1" queryTableFieldId="32"/>
    <tableColumn id="33" uniqueName="33" name="Konto Broj i Naziv 2" queryTableFieldId="33"/>
    <tableColumn id="34" uniqueName="34" name="Konto Broj i Naziv 3" queryTableFieldId="34"/>
    <tableColumn id="35" uniqueName="35" name="Konto Broj i Naziv 4" queryTableFieldId="35"/>
    <tableColumn id="36" uniqueName="36" name="Konto Broj i Naziv 2 - Legenda" queryTableFieldId="36"/>
  </tableColumns>
  <tableStyleInfo name="TableStyleMedium7" showFirstColumn="0" showLastColumn="0" showRowStripes="0" showColumnStripes="0"/>
</table>
</file>

<file path=xl/tables/table3.xml><?xml version="1.0" encoding="utf-8"?>
<table xmlns="http://schemas.openxmlformats.org/spreadsheetml/2006/main" id="1" name="KonPlanZADNJI" displayName="KonPlanZADNJI" ref="A1:C88" totalsRowShown="0">
  <autoFilter ref="A1:C88">
    <filterColumn colId="0">
      <filters>
        <filter val="4"/>
        <filter val="45"/>
        <filter val="451"/>
        <filter val="4511"/>
      </filters>
    </filterColumn>
  </autoFilter>
  <sortState ref="A2:C84">
    <sortCondition ref="A1:A84"/>
  </sortState>
  <tableColumns count="3">
    <tableColumn id="1" name="Račun"/>
    <tableColumn id="2" name="Naziv računa" dataDxfId="431"/>
    <tableColumn id="3" name="Konto Broj i Naziv" dataDxfId="43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7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18.xml"/><Relationship Id="rId2" Type="http://schemas.openxmlformats.org/officeDocument/2006/relationships/pivotTable" Target="../pivotTables/pivotTable17.xml"/><Relationship Id="rId1" Type="http://schemas.openxmlformats.org/officeDocument/2006/relationships/pivotTable" Target="../pivotTables/pivotTable16.xml"/><Relationship Id="rId5" Type="http://schemas.openxmlformats.org/officeDocument/2006/relationships/drawing" Target="../drawings/drawing1.xml"/><Relationship Id="rId4" Type="http://schemas.openxmlformats.org/officeDocument/2006/relationships/pivotTable" Target="../pivotTables/pivotTable1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ivotTable" Target="../pivotTables/pivotTable21.xml"/><Relationship Id="rId1" Type="http://schemas.openxmlformats.org/officeDocument/2006/relationships/pivotTable" Target="../pivotTables/pivotTable20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ivotTable" Target="../pivotTables/pivotTable2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8.xml"/><Relationship Id="rId1" Type="http://schemas.openxmlformats.org/officeDocument/2006/relationships/pivotTable" Target="../pivotTables/pivotTable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ivotTable" Target="../pivotTables/pivotTable10.xml"/><Relationship Id="rId1" Type="http://schemas.openxmlformats.org/officeDocument/2006/relationships/pivotTable" Target="../pivotTables/pivotTable9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ivotTable" Target="../pivotTables/pivotTable13.xml"/><Relationship Id="rId1" Type="http://schemas.openxmlformats.org/officeDocument/2006/relationships/pivotTable" Target="../pivotTables/pivotTable1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ivotTable" Target="../pivotTables/pivotTable15.xml"/><Relationship Id="rId1" Type="http://schemas.openxmlformats.org/officeDocument/2006/relationships/pivotTable" Target="../pivotTables/pivotTable1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showGridLines="0" tabSelected="1" zoomScaleNormal="100" workbookViewId="0">
      <pane ySplit="9" topLeftCell="A10" activePane="bottomLeft" state="frozen"/>
      <selection pane="bottomLeft"/>
    </sheetView>
  </sheetViews>
  <sheetFormatPr defaultColWidth="0" defaultRowHeight="12" zeroHeight="1" x14ac:dyDescent="0.3"/>
  <cols>
    <col min="1" max="1" width="29.6640625" style="77" customWidth="1"/>
    <col min="2" max="2" width="10.88671875" style="175" bestFit="1" customWidth="1"/>
    <col min="3" max="3" width="11.109375" style="175" customWidth="1"/>
    <col min="4" max="4" width="10.88671875" style="175" bestFit="1" customWidth="1"/>
    <col min="5" max="5" width="10.88671875" style="175" customWidth="1"/>
    <col min="6" max="6" width="11.6640625" style="175" customWidth="1"/>
    <col min="7" max="7" width="11.88671875" style="175" customWidth="1"/>
    <col min="8" max="8" width="12.5546875" style="77" hidden="1" customWidth="1"/>
    <col min="9" max="16384" width="8.88671875" style="77" hidden="1"/>
  </cols>
  <sheetData>
    <row r="1" spans="1:8" ht="21.6" customHeight="1" x14ac:dyDescent="0.3">
      <c r="A1" s="387" t="s">
        <v>423</v>
      </c>
    </row>
    <row r="2" spans="1:8" x14ac:dyDescent="0.3">
      <c r="A2" s="64" t="s">
        <v>152</v>
      </c>
      <c r="B2" s="64"/>
      <c r="C2" s="64"/>
      <c r="D2" s="64"/>
      <c r="E2" s="64"/>
      <c r="F2" s="126"/>
      <c r="G2" s="176"/>
      <c r="H2" s="78"/>
    </row>
    <row r="3" spans="1:8" x14ac:dyDescent="0.3">
      <c r="A3" s="64"/>
      <c r="B3" s="126"/>
      <c r="C3" s="126"/>
      <c r="D3" s="126"/>
      <c r="E3" s="142"/>
      <c r="F3" s="142"/>
      <c r="G3" s="176"/>
      <c r="H3" s="78"/>
    </row>
    <row r="4" spans="1:8" x14ac:dyDescent="0.3">
      <c r="A4" s="64" t="s">
        <v>410</v>
      </c>
      <c r="B4" s="176"/>
      <c r="C4" s="64"/>
      <c r="D4" s="176"/>
      <c r="E4" s="64"/>
      <c r="F4" s="126"/>
      <c r="G4" s="126"/>
      <c r="H4" s="64"/>
    </row>
    <row r="5" spans="1:8" x14ac:dyDescent="0.3">
      <c r="A5" s="64"/>
      <c r="B5" s="64"/>
      <c r="C5" s="64"/>
      <c r="D5" s="64"/>
      <c r="E5" s="64"/>
      <c r="F5" s="126"/>
      <c r="G5" s="126"/>
      <c r="H5" s="64"/>
    </row>
    <row r="6" spans="1:8" x14ac:dyDescent="0.3">
      <c r="A6" s="64" t="s">
        <v>411</v>
      </c>
      <c r="B6" s="64"/>
      <c r="C6" s="64"/>
      <c r="D6" s="64"/>
      <c r="E6" s="64"/>
      <c r="F6" s="126"/>
      <c r="G6" s="126"/>
      <c r="H6" s="64"/>
    </row>
    <row r="7" spans="1:8" x14ac:dyDescent="0.3">
      <c r="A7" s="63"/>
      <c r="B7" s="129"/>
      <c r="C7" s="129"/>
      <c r="D7" s="129"/>
      <c r="E7" s="129"/>
      <c r="F7" s="129"/>
    </row>
    <row r="8" spans="1:8" ht="48" x14ac:dyDescent="0.3">
      <c r="A8" s="344" t="s">
        <v>408</v>
      </c>
      <c r="B8" s="345" t="s">
        <v>341</v>
      </c>
      <c r="C8" s="345" t="s">
        <v>339</v>
      </c>
      <c r="D8" s="345" t="s">
        <v>340</v>
      </c>
      <c r="E8" s="345" t="s">
        <v>342</v>
      </c>
      <c r="F8" s="345" t="s">
        <v>315</v>
      </c>
      <c r="G8" s="345" t="s">
        <v>316</v>
      </c>
    </row>
    <row r="9" spans="1:8" x14ac:dyDescent="0.3">
      <c r="A9" s="346"/>
      <c r="B9" s="346" t="s">
        <v>309</v>
      </c>
      <c r="C9" s="346" t="s">
        <v>310</v>
      </c>
      <c r="D9" s="346" t="s">
        <v>311</v>
      </c>
      <c r="E9" s="346" t="s">
        <v>312</v>
      </c>
      <c r="F9" s="344" t="s">
        <v>318</v>
      </c>
      <c r="G9" s="344" t="s">
        <v>314</v>
      </c>
    </row>
    <row r="10" spans="1:8" s="391" customFormat="1" ht="60" hidden="1" x14ac:dyDescent="0.3">
      <c r="A10" s="388" t="s">
        <v>115</v>
      </c>
      <c r="B10" s="77" t="s">
        <v>377</v>
      </c>
      <c r="C10" s="77" t="s">
        <v>378</v>
      </c>
      <c r="D10" s="77" t="s">
        <v>380</v>
      </c>
      <c r="E10" s="77" t="s">
        <v>381</v>
      </c>
      <c r="F10" s="175" t="s">
        <v>382</v>
      </c>
      <c r="G10" s="389" t="s">
        <v>383</v>
      </c>
      <c r="H10" s="390"/>
    </row>
    <row r="11" spans="1:8" ht="14.4" x14ac:dyDescent="0.3">
      <c r="A11" s="392" t="s">
        <v>319</v>
      </c>
      <c r="B11" s="393">
        <v>11030221.040000005</v>
      </c>
      <c r="C11" s="394">
        <v>19282366</v>
      </c>
      <c r="D11" s="394">
        <v>18935866</v>
      </c>
      <c r="E11" s="394">
        <v>16659198.549999997</v>
      </c>
      <c r="F11" s="394">
        <v>151.03231829704103</v>
      </c>
      <c r="G11" s="395">
        <v>87.9769562691244</v>
      </c>
      <c r="H11" s="390"/>
    </row>
    <row r="12" spans="1:8" ht="24" x14ac:dyDescent="0.3">
      <c r="A12" s="396" t="s">
        <v>320</v>
      </c>
      <c r="B12" s="397">
        <v>0</v>
      </c>
      <c r="C12" s="398">
        <v>0</v>
      </c>
      <c r="D12" s="398">
        <v>0</v>
      </c>
      <c r="E12" s="398">
        <v>0</v>
      </c>
      <c r="F12" s="398">
        <v>0</v>
      </c>
      <c r="G12" s="399">
        <v>0</v>
      </c>
      <c r="H12" s="390"/>
    </row>
    <row r="13" spans="1:8" ht="14.4" x14ac:dyDescent="0.3">
      <c r="A13" s="369" t="s">
        <v>153</v>
      </c>
      <c r="B13" s="400">
        <v>11030221.040000003</v>
      </c>
      <c r="C13" s="401">
        <v>19282366</v>
      </c>
      <c r="D13" s="401">
        <v>18935866</v>
      </c>
      <c r="E13" s="401">
        <v>16659198.549999999</v>
      </c>
      <c r="F13" s="401">
        <v>151.03231829704106</v>
      </c>
      <c r="G13" s="402">
        <v>87.976956269124415</v>
      </c>
      <c r="H13" s="390"/>
    </row>
    <row r="14" spans="1:8" hidden="1" x14ac:dyDescent="0.3">
      <c r="B14" s="77"/>
      <c r="C14" s="77"/>
      <c r="D14" s="77"/>
      <c r="E14" s="77"/>
    </row>
    <row r="15" spans="1:8" hidden="1" x14ac:dyDescent="0.3">
      <c r="B15" s="77"/>
      <c r="C15" s="77"/>
      <c r="D15" s="77"/>
      <c r="E15" s="77"/>
    </row>
    <row r="16" spans="1:8" hidden="1" x14ac:dyDescent="0.3">
      <c r="B16" s="77"/>
      <c r="C16" s="77"/>
      <c r="D16" s="77"/>
      <c r="E16" s="77"/>
    </row>
    <row r="17" spans="1:8" hidden="1" x14ac:dyDescent="0.3">
      <c r="B17" s="77"/>
      <c r="C17" s="77"/>
      <c r="D17" s="77"/>
      <c r="E17" s="77"/>
    </row>
    <row r="18" spans="1:8" hidden="1" x14ac:dyDescent="0.3">
      <c r="B18" s="77"/>
      <c r="C18" s="77"/>
      <c r="D18" s="77"/>
      <c r="E18" s="77"/>
    </row>
    <row r="19" spans="1:8" hidden="1" x14ac:dyDescent="0.3">
      <c r="B19" s="77"/>
      <c r="C19" s="77"/>
      <c r="D19" s="77"/>
      <c r="E19" s="77"/>
    </row>
    <row r="20" spans="1:8" hidden="1" x14ac:dyDescent="0.3">
      <c r="B20" s="77"/>
      <c r="C20" s="77"/>
      <c r="D20" s="77"/>
      <c r="E20" s="77"/>
    </row>
    <row r="21" spans="1:8" hidden="1" x14ac:dyDescent="0.3">
      <c r="B21" s="77"/>
      <c r="C21" s="77"/>
      <c r="D21" s="77"/>
      <c r="E21" s="77"/>
    </row>
    <row r="22" spans="1:8" hidden="1" x14ac:dyDescent="0.3">
      <c r="B22" s="77"/>
      <c r="C22" s="77"/>
      <c r="D22" s="77"/>
      <c r="E22" s="77"/>
    </row>
    <row r="23" spans="1:8" hidden="1" x14ac:dyDescent="0.3">
      <c r="B23" s="77"/>
      <c r="C23" s="77"/>
      <c r="D23" s="77"/>
      <c r="E23" s="77"/>
    </row>
    <row r="24" spans="1:8" hidden="1" x14ac:dyDescent="0.3">
      <c r="B24" s="77"/>
      <c r="C24" s="77"/>
      <c r="D24" s="77"/>
      <c r="E24" s="77"/>
    </row>
    <row r="25" spans="1:8" hidden="1" x14ac:dyDescent="0.3">
      <c r="B25" s="77"/>
      <c r="C25" s="77"/>
      <c r="D25" s="77"/>
      <c r="E25" s="77"/>
    </row>
    <row r="26" spans="1:8" hidden="1" x14ac:dyDescent="0.3">
      <c r="B26" s="77"/>
      <c r="C26" s="77"/>
      <c r="D26" s="77"/>
      <c r="E26" s="77"/>
    </row>
    <row r="27" spans="1:8" hidden="1" x14ac:dyDescent="0.3">
      <c r="B27" s="77"/>
      <c r="C27" s="77"/>
      <c r="D27" s="77"/>
      <c r="E27" s="77"/>
    </row>
    <row r="28" spans="1:8" hidden="1" x14ac:dyDescent="0.3">
      <c r="B28" s="77"/>
      <c r="C28" s="77"/>
      <c r="D28" s="77"/>
      <c r="E28" s="77"/>
    </row>
    <row r="29" spans="1:8" hidden="1" x14ac:dyDescent="0.3">
      <c r="B29" s="77"/>
      <c r="C29" s="77"/>
      <c r="D29" s="77"/>
      <c r="E29" s="77"/>
    </row>
    <row r="30" spans="1:8" hidden="1" x14ac:dyDescent="0.3">
      <c r="B30" s="77"/>
      <c r="C30" s="77"/>
      <c r="D30" s="77"/>
      <c r="E30" s="77"/>
    </row>
    <row r="31" spans="1:8" hidden="1" x14ac:dyDescent="0.3">
      <c r="B31" s="77"/>
      <c r="C31" s="77"/>
      <c r="D31" s="77"/>
      <c r="E31" s="77"/>
    </row>
    <row r="32" spans="1:8" s="76" customFormat="1" ht="60" hidden="1" x14ac:dyDescent="0.3">
      <c r="A32" s="125" t="s">
        <v>115</v>
      </c>
      <c r="B32" s="403" t="s">
        <v>377</v>
      </c>
      <c r="C32" s="403" t="s">
        <v>378</v>
      </c>
      <c r="D32" s="403" t="s">
        <v>380</v>
      </c>
      <c r="E32" s="403" t="s">
        <v>381</v>
      </c>
      <c r="F32" s="404" t="s">
        <v>382</v>
      </c>
      <c r="G32" s="405" t="s">
        <v>383</v>
      </c>
      <c r="H32" s="390"/>
    </row>
    <row r="33" spans="1:8" ht="14.4" x14ac:dyDescent="0.3">
      <c r="A33" s="396" t="s">
        <v>321</v>
      </c>
      <c r="B33" s="406">
        <v>10185574.580000004</v>
      </c>
      <c r="C33" s="406">
        <v>12698773</v>
      </c>
      <c r="D33" s="406">
        <v>12438773</v>
      </c>
      <c r="E33" s="406">
        <v>12111583.979999999</v>
      </c>
      <c r="F33" s="406">
        <v>118.90918754629544</v>
      </c>
      <c r="G33" s="406">
        <v>97.369603738246511</v>
      </c>
      <c r="H33" s="390"/>
    </row>
    <row r="34" spans="1:8" ht="24" x14ac:dyDescent="0.3">
      <c r="A34" s="396" t="s">
        <v>322</v>
      </c>
      <c r="B34" s="406">
        <v>876743.44000000006</v>
      </c>
      <c r="C34" s="406">
        <v>6583593</v>
      </c>
      <c r="D34" s="406">
        <v>6497093</v>
      </c>
      <c r="E34" s="406">
        <v>4547547.01</v>
      </c>
      <c r="F34" s="406">
        <v>518.68617460086148</v>
      </c>
      <c r="G34" s="406">
        <v>69.993564968209625</v>
      </c>
      <c r="H34" s="390"/>
    </row>
    <row r="35" spans="1:8" ht="14.4" x14ac:dyDescent="0.3">
      <c r="A35" s="370" t="s">
        <v>154</v>
      </c>
      <c r="B35" s="407">
        <v>11062318.020000003</v>
      </c>
      <c r="C35" s="407">
        <v>19282366</v>
      </c>
      <c r="D35" s="407">
        <v>18935866</v>
      </c>
      <c r="E35" s="407">
        <v>16659130.989999998</v>
      </c>
      <c r="F35" s="407">
        <v>150.59349188733586</v>
      </c>
      <c r="G35" s="407">
        <v>87.97659948586454</v>
      </c>
      <c r="H35" s="390"/>
    </row>
    <row r="36" spans="1:8" x14ac:dyDescent="0.3">
      <c r="A36" s="63"/>
      <c r="B36" s="129"/>
      <c r="C36" s="129"/>
      <c r="D36" s="129"/>
      <c r="E36" s="129"/>
      <c r="F36" s="129"/>
      <c r="H36" s="408"/>
    </row>
    <row r="37" spans="1:8" x14ac:dyDescent="0.3">
      <c r="A37" s="347" t="s">
        <v>155</v>
      </c>
      <c r="B37" s="409">
        <f>GETPIVOTDATA("[Measures].[IZVRŠENJE PRETHODNA f]",$A$10)-GETPIVOTDATA("[Measures].[IZVRŠENJE PRETHODNA f]",$A$32)</f>
        <v>-32096.980000000447</v>
      </c>
      <c r="C37" s="409">
        <f>GETPIVOTDATA("[Measures].[IZVORNI PLAN ILI REBALANS ZA TEKUĆU f]",$A$10)-GETPIVOTDATA("[Measures].[IZVORNI PLAN ILI REBALANS ZA TEKUĆU f]",$A$32)</f>
        <v>0</v>
      </c>
      <c r="D37" s="409">
        <f>GETPIVOTDATA("[Measures].[TEKUĆI PLAN f]",$A$10)-GETPIVOTDATA("[Measures].[TEKUĆI PLAN f]",$A$32)</f>
        <v>0</v>
      </c>
      <c r="E37" s="409">
        <f>GETPIVOTDATA("[Measures].[IZVRŠENJE TEKUĆA f]",$A$10)-GETPIVOTDATA("[Measures].[IZVRŠENJE TEKUĆA f]",$A$32)</f>
        <v>67.560000000521541</v>
      </c>
      <c r="F37" s="409">
        <f>IFERROR(E37/B37,)*100</f>
        <v>-0.21048709255674708</v>
      </c>
      <c r="G37" s="409">
        <f>IFERROR(E37/D37, )*100</f>
        <v>0</v>
      </c>
    </row>
    <row r="38" spans="1:8" hidden="1" x14ac:dyDescent="0.3">
      <c r="A38" s="63"/>
      <c r="B38" s="143"/>
      <c r="C38" s="410"/>
      <c r="D38" s="410"/>
      <c r="E38" s="410"/>
      <c r="F38" s="410"/>
    </row>
    <row r="39" spans="1:8" hidden="1" x14ac:dyDescent="0.3">
      <c r="A39" s="63"/>
      <c r="B39" s="143"/>
      <c r="C39" s="410"/>
      <c r="D39" s="410"/>
      <c r="E39" s="410"/>
      <c r="F39" s="410"/>
    </row>
    <row r="40" spans="1:8" x14ac:dyDescent="0.3">
      <c r="A40" s="63"/>
      <c r="B40" s="143"/>
      <c r="C40" s="410"/>
      <c r="D40" s="410"/>
      <c r="E40" s="410"/>
      <c r="F40" s="410"/>
    </row>
    <row r="41" spans="1:8" x14ac:dyDescent="0.3">
      <c r="A41" s="64" t="s">
        <v>337</v>
      </c>
      <c r="B41" s="64"/>
      <c r="C41" s="64"/>
      <c r="D41" s="64"/>
      <c r="E41" s="64"/>
      <c r="F41" s="126"/>
      <c r="G41" s="126"/>
      <c r="H41" s="64"/>
    </row>
    <row r="42" spans="1:8" x14ac:dyDescent="0.3">
      <c r="A42" s="63"/>
      <c r="B42" s="143"/>
      <c r="C42" s="410"/>
      <c r="D42" s="410"/>
      <c r="E42" s="410"/>
      <c r="F42" s="410"/>
    </row>
    <row r="43" spans="1:8" ht="48" x14ac:dyDescent="0.3">
      <c r="A43" s="344" t="s">
        <v>408</v>
      </c>
      <c r="B43" s="345" t="s">
        <v>341</v>
      </c>
      <c r="C43" s="345" t="s">
        <v>339</v>
      </c>
      <c r="D43" s="345" t="s">
        <v>340</v>
      </c>
      <c r="E43" s="345" t="s">
        <v>342</v>
      </c>
      <c r="F43" s="345" t="s">
        <v>315</v>
      </c>
      <c r="G43" s="345" t="s">
        <v>316</v>
      </c>
    </row>
    <row r="44" spans="1:8" x14ac:dyDescent="0.3">
      <c r="A44" s="346"/>
      <c r="B44" s="346" t="s">
        <v>309</v>
      </c>
      <c r="C44" s="346" t="s">
        <v>310</v>
      </c>
      <c r="D44" s="346" t="s">
        <v>311</v>
      </c>
      <c r="E44" s="346" t="s">
        <v>312</v>
      </c>
      <c r="F44" s="344" t="s">
        <v>318</v>
      </c>
      <c r="G44" s="344" t="s">
        <v>314</v>
      </c>
    </row>
    <row r="45" spans="1:8" hidden="1" x14ac:dyDescent="0.3">
      <c r="B45" s="77"/>
      <c r="C45" s="77"/>
      <c r="D45" s="77"/>
      <c r="E45" s="77"/>
    </row>
    <row r="46" spans="1:8" hidden="1" x14ac:dyDescent="0.3">
      <c r="B46" s="77"/>
      <c r="C46" s="77"/>
      <c r="D46" s="77"/>
      <c r="E46" s="77"/>
    </row>
    <row r="47" spans="1:8" s="76" customFormat="1" ht="60" hidden="1" x14ac:dyDescent="0.3">
      <c r="A47" s="411" t="s">
        <v>293</v>
      </c>
      <c r="B47" s="412" t="s">
        <v>377</v>
      </c>
      <c r="C47" s="412" t="s">
        <v>378</v>
      </c>
      <c r="D47" s="412" t="s">
        <v>380</v>
      </c>
      <c r="E47" s="412" t="s">
        <v>381</v>
      </c>
      <c r="F47" s="413" t="s">
        <v>382</v>
      </c>
      <c r="G47" s="413" t="s">
        <v>383</v>
      </c>
      <c r="H47" s="390"/>
    </row>
    <row r="48" spans="1:8" ht="24" x14ac:dyDescent="0.3">
      <c r="A48" s="396" t="s">
        <v>323</v>
      </c>
      <c r="B48" s="406">
        <v>0</v>
      </c>
      <c r="C48" s="406">
        <v>0</v>
      </c>
      <c r="D48" s="406">
        <v>0</v>
      </c>
      <c r="E48" s="406">
        <v>0</v>
      </c>
      <c r="F48" s="406">
        <v>0</v>
      </c>
      <c r="G48" s="406">
        <v>0</v>
      </c>
      <c r="H48" s="390"/>
    </row>
    <row r="49" spans="1:8" hidden="1" x14ac:dyDescent="0.3">
      <c r="A49" s="396"/>
      <c r="B49" s="77"/>
      <c r="C49" s="77"/>
      <c r="D49" s="77"/>
      <c r="E49" s="77"/>
      <c r="H49" s="408"/>
    </row>
    <row r="50" spans="1:8" hidden="1" x14ac:dyDescent="0.3">
      <c r="A50" s="396"/>
      <c r="B50" s="77"/>
      <c r="C50" s="77"/>
      <c r="D50" s="77"/>
      <c r="E50" s="77"/>
      <c r="H50" s="408"/>
    </row>
    <row r="51" spans="1:8" hidden="1" x14ac:dyDescent="0.3">
      <c r="A51" s="396"/>
      <c r="B51" s="77"/>
      <c r="C51" s="77"/>
      <c r="D51" s="77"/>
      <c r="E51" s="77"/>
      <c r="H51" s="408"/>
    </row>
    <row r="52" spans="1:8" ht="60" hidden="1" x14ac:dyDescent="0.3">
      <c r="A52" s="411" t="s">
        <v>115</v>
      </c>
      <c r="B52" s="412" t="s">
        <v>377</v>
      </c>
      <c r="C52" s="412" t="s">
        <v>378</v>
      </c>
      <c r="D52" s="412" t="s">
        <v>380</v>
      </c>
      <c r="E52" s="412" t="s">
        <v>381</v>
      </c>
      <c r="F52" s="413" t="s">
        <v>382</v>
      </c>
      <c r="G52" s="413" t="s">
        <v>383</v>
      </c>
      <c r="H52" s="390"/>
    </row>
    <row r="53" spans="1:8" ht="24" x14ac:dyDescent="0.3">
      <c r="A53" s="396" t="s">
        <v>324</v>
      </c>
      <c r="B53" s="406">
        <v>0</v>
      </c>
      <c r="C53" s="406">
        <v>0</v>
      </c>
      <c r="D53" s="406">
        <v>0</v>
      </c>
      <c r="E53" s="406">
        <v>0</v>
      </c>
      <c r="F53" s="406">
        <v>0</v>
      </c>
      <c r="G53" s="406">
        <v>0</v>
      </c>
      <c r="H53" s="390"/>
    </row>
    <row r="54" spans="1:8" hidden="1" x14ac:dyDescent="0.3">
      <c r="B54" s="77"/>
      <c r="C54" s="77"/>
      <c r="D54" s="77"/>
      <c r="E54" s="77"/>
      <c r="F54" s="410"/>
      <c r="H54" s="408"/>
    </row>
    <row r="55" spans="1:8" hidden="1" x14ac:dyDescent="0.3">
      <c r="B55" s="77"/>
      <c r="C55" s="77"/>
      <c r="D55" s="77"/>
      <c r="E55" s="77"/>
      <c r="F55" s="410"/>
      <c r="H55" s="408"/>
    </row>
    <row r="56" spans="1:8" hidden="1" x14ac:dyDescent="0.3">
      <c r="B56" s="77"/>
      <c r="C56" s="77"/>
      <c r="D56" s="77"/>
      <c r="E56" s="77"/>
      <c r="F56" s="410"/>
      <c r="H56" s="408"/>
    </row>
    <row r="57" spans="1:8" ht="84" hidden="1" x14ac:dyDescent="0.3">
      <c r="A57" s="411" t="s">
        <v>115</v>
      </c>
      <c r="B57" s="412" t="s">
        <v>384</v>
      </c>
      <c r="C57" s="412" t="s">
        <v>385</v>
      </c>
      <c r="D57" s="412" t="s">
        <v>386</v>
      </c>
      <c r="E57" s="412" t="s">
        <v>387</v>
      </c>
      <c r="F57" s="413" t="s">
        <v>388</v>
      </c>
      <c r="G57" s="413" t="s">
        <v>389</v>
      </c>
      <c r="H57" s="390"/>
    </row>
    <row r="58" spans="1:8" ht="24" x14ac:dyDescent="0.3">
      <c r="A58" s="396" t="s">
        <v>132</v>
      </c>
      <c r="B58" s="406">
        <v>96851.04</v>
      </c>
      <c r="C58" s="406">
        <v>64754</v>
      </c>
      <c r="D58" s="406">
        <v>64754</v>
      </c>
      <c r="E58" s="406">
        <v>64754.06</v>
      </c>
      <c r="F58" s="406">
        <v>66.859436924993261</v>
      </c>
      <c r="G58" s="406">
        <v>100.0000926583686</v>
      </c>
      <c r="H58" s="390"/>
    </row>
    <row r="59" spans="1:8" hidden="1" x14ac:dyDescent="0.3">
      <c r="B59" s="77"/>
      <c r="C59" s="77"/>
      <c r="D59" s="77"/>
      <c r="E59" s="77"/>
      <c r="G59" s="406"/>
      <c r="H59" s="408"/>
    </row>
    <row r="60" spans="1:8" ht="84" hidden="1" x14ac:dyDescent="0.3">
      <c r="A60" s="411" t="s">
        <v>115</v>
      </c>
      <c r="B60" s="412" t="s">
        <v>390</v>
      </c>
      <c r="C60" s="412" t="s">
        <v>391</v>
      </c>
      <c r="D60" s="412" t="s">
        <v>392</v>
      </c>
      <c r="E60" s="412" t="s">
        <v>393</v>
      </c>
      <c r="F60" s="413" t="s">
        <v>394</v>
      </c>
      <c r="G60" s="413" t="s">
        <v>395</v>
      </c>
      <c r="H60" s="390"/>
    </row>
    <row r="61" spans="1:8" ht="24" x14ac:dyDescent="0.3">
      <c r="A61" s="396" t="s">
        <v>133</v>
      </c>
      <c r="B61" s="406">
        <v>64754.06</v>
      </c>
      <c r="C61" s="406">
        <v>64754</v>
      </c>
      <c r="D61" s="406">
        <v>64754</v>
      </c>
      <c r="E61" s="406">
        <v>64821.62</v>
      </c>
      <c r="F61" s="406">
        <v>100.10433322636449</v>
      </c>
      <c r="G61" s="406">
        <v>100.10442598140656</v>
      </c>
      <c r="H61" s="390"/>
    </row>
    <row r="62" spans="1:8" x14ac:dyDescent="0.3">
      <c r="B62" s="77"/>
      <c r="C62" s="77"/>
      <c r="D62" s="77"/>
      <c r="E62" s="77"/>
      <c r="H62" s="408"/>
    </row>
    <row r="63" spans="1:8" hidden="1" x14ac:dyDescent="0.3">
      <c r="A63" s="391"/>
      <c r="E63" s="77"/>
      <c r="F63" s="414"/>
      <c r="H63" s="408"/>
    </row>
    <row r="64" spans="1:8" hidden="1" x14ac:dyDescent="0.3">
      <c r="A64" s="391"/>
      <c r="E64" s="77"/>
      <c r="F64" s="414"/>
      <c r="H64" s="408"/>
    </row>
    <row r="65" spans="1:7" x14ac:dyDescent="0.3">
      <c r="A65" s="343" t="s">
        <v>156</v>
      </c>
      <c r="B65" s="415">
        <f>GETPIVOTDATA("[Measures].[IZVRŠENJE PRETHODNA f]",$A$47,"[BazaZaUpit].[Konto Broj i Naziv 1]","[BazaZaUpit].[Konto Broj i Naziv 1].&amp;[8 Primici od financijske imovine i zaduživanja]")-GETPIVOTDATA("[Measures].[IZVRŠENJE PRETHODNA f]",$A$52,"[BazaZaUpit].[Konto Broj i Naziv 1]","[BazaZaUpit].[Konto Broj i Naziv 1].&amp;[5 Izdaci za financijsku imovinu i otplate zajmova]")+GETPIVOTDATA("[Measures].[IZVRŠENJE PRETHODNA 9211 Prij. sred. iz Preth. f]",$A$57,"[BazaZaUpit].[Konto Broj i Naziv 4]","[BazaZaUpit].[Konto Broj i Naziv 4].&amp;[9211 PRIJENOS SREDSTAVA IZ PRETHODNE GODINE]")-GETPIVOTDATA("[Measures].[IZVRŠENJE PRETHODNA 9212 Prij. sred. u Sljed. god. f]",$A$60,"[BazaZaUpit].[Konto Broj i Naziv 4]","[BazaZaUpit].[Konto Broj i Naziv 4].&amp;[9212 PRIJENOS SREDSTAVA U SLJEDEĆU GODINU]")</f>
        <v>32096.979999999996</v>
      </c>
      <c r="C65" s="415">
        <f>GETPIVOTDATA("[Measures].[IZVORNI PLAN ILI REBALANS ZA TEKUĆU f]",$A$47,"[BazaZaUpit].[Konto Broj i Naziv 1]","[BazaZaUpit].[Konto Broj i Naziv 1].&amp;[8 Primici od financijske imovine i zaduživanja]")-GETPIVOTDATA("[Measures].[IZVORNI PLAN ILI REBALANS ZA TEKUĆU f]",$A$52,"[BazaZaUpit].[Konto Broj i Naziv 1]","[BazaZaUpit].[Konto Broj i Naziv 1].&amp;[5 Izdaci za financijsku imovinu i otplate zajmova]")+GETPIVOTDATA("[Measures].[IZVORNI PLAN ILI REBALANS ZA TEKUĆU 9211 Prij. sred. iz Preth. f]",$A$57,"[BazaZaUpit].[Konto Broj i Naziv 4]","[BazaZaUpit].[Konto Broj i Naziv 4].&amp;[9211 PRIJENOS SREDSTAVA IZ PRETHODNE GODINE]")-GETPIVOTDATA("[Measures].[IZVORNI PLAN ILI REBALANS ZA TEKUĆU 9212 Prij. sred. u Sljed. god. f]",$A$60,"[BazaZaUpit].[Konto Broj i Naziv 4]","[BazaZaUpit].[Konto Broj i Naziv 4].&amp;[9212 PRIJENOS SREDSTAVA U SLJEDEĆU GODINU]")</f>
        <v>0</v>
      </c>
      <c r="D65" s="415">
        <f>GETPIVOTDATA("[Measures].[TEKUĆI PLAN f]",$A$47,"[BazaZaUpit].[Konto Broj i Naziv 1]","[BazaZaUpit].[Konto Broj i Naziv 1].&amp;[8 Primici od financijske imovine i zaduživanja]")-GETPIVOTDATA("[Measures].[TEKUĆI PLAN f]",$A$52,"[BazaZaUpit].[Konto Broj i Naziv 1]","[BazaZaUpit].[Konto Broj i Naziv 1].&amp;[5 Izdaci za financijsku imovinu i otplate zajmova]")+GETPIVOTDATA("[Measures].[TEKUĆI PLAN 9211 Prij. sred. iz Preth. f]",$A$57,"[BazaZaUpit].[Konto Broj i Naziv 4]","[BazaZaUpit].[Konto Broj i Naziv 4].&amp;[9211 PRIJENOS SREDSTAVA IZ PRETHODNE GODINE]")-GETPIVOTDATA("[Measures].[TEKUĆI PLAN 9212 Prij. sred. u Sljed. god. f]",$A$60,"[BazaZaUpit].[Konto Broj i Naziv 4]","[BazaZaUpit].[Konto Broj i Naziv 4].&amp;[9212 PRIJENOS SREDSTAVA U SLJEDEĆU GODINU]")</f>
        <v>0</v>
      </c>
      <c r="E65" s="415">
        <f>GETPIVOTDATA("[Measures].[IZVRŠENJE TEKUĆA f]",$A$47,"[BazaZaUpit].[Konto Broj i Naziv 1]","[BazaZaUpit].[Konto Broj i Naziv 1].&amp;[8 Primici od financijske imovine i zaduživanja]")-GETPIVOTDATA("[Measures].[IZVRŠENJE TEKUĆA f]",$A$52,"[BazaZaUpit].[Konto Broj i Naziv 1]","[BazaZaUpit].[Konto Broj i Naziv 1].&amp;[5 Izdaci za financijsku imovinu i otplate zajmova]")+GETPIVOTDATA("[Measures].[IZVRŠENJE TEKUĆA 9211 Prij. sred. iz Preth. f]",$A$57,"[BazaZaUpit].[Konto Broj i Naziv 4]","[BazaZaUpit].[Konto Broj i Naziv 4].&amp;[9211 PRIJENOS SREDSTAVA IZ PRETHODNE GODINE]")-GETPIVOTDATA("[Measures].[IZVRŠENJE TEKUĆA 9212 Prij. sred. u Sljed. f]",$A$60,"[BazaZaUpit].[Konto Broj i Naziv 4]","[BazaZaUpit].[Konto Broj i Naziv 4].&amp;[9212 PRIJENOS SREDSTAVA U SLJEDEĆU GODINU]")</f>
        <v>-67.560000000004948</v>
      </c>
      <c r="F65" s="415">
        <f>IFERROR(E65/D65*100,0)</f>
        <v>0</v>
      </c>
      <c r="G65" s="415">
        <f>IFERROR(E65/D65,1)*100</f>
        <v>100</v>
      </c>
    </row>
    <row r="66" spans="1:7" ht="24" x14ac:dyDescent="0.3">
      <c r="A66" s="343" t="s">
        <v>157</v>
      </c>
      <c r="B66" s="415">
        <f>B37+B65</f>
        <v>-4.5110937207937241E-10</v>
      </c>
      <c r="C66" s="415">
        <f>C37+C65</f>
        <v>0</v>
      </c>
      <c r="D66" s="415">
        <f>D37+D65</f>
        <v>0</v>
      </c>
      <c r="E66" s="415">
        <f>E37+E65</f>
        <v>5.1659299060702324E-10</v>
      </c>
      <c r="F66" s="415">
        <f>IFERROR(E66/D66*100,0)</f>
        <v>0</v>
      </c>
      <c r="G66" s="415">
        <f>IFERROR(E66/D66,1)*100</f>
        <v>100</v>
      </c>
    </row>
    <row r="67" spans="1:7" hidden="1" x14ac:dyDescent="0.3">
      <c r="A67" s="144"/>
      <c r="B67" s="414"/>
      <c r="C67" s="414"/>
      <c r="D67" s="414"/>
      <c r="E67" s="414"/>
      <c r="F67" s="414"/>
    </row>
    <row r="68" spans="1:7" hidden="1" x14ac:dyDescent="0.3">
      <c r="A68" s="416"/>
      <c r="B68" s="414"/>
      <c r="C68" s="414"/>
      <c r="D68" s="414"/>
      <c r="E68" s="414"/>
      <c r="F68" s="414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6"/>
  <sheetViews>
    <sheetView topLeftCell="A93" workbookViewId="0">
      <selection activeCell="Y2" sqref="Y2"/>
    </sheetView>
  </sheetViews>
  <sheetFormatPr defaultRowHeight="14.4" x14ac:dyDescent="0.3"/>
  <cols>
    <col min="1" max="1" width="89.33203125" bestFit="1" customWidth="1"/>
    <col min="2" max="2" width="19" customWidth="1"/>
    <col min="3" max="3" width="28.109375" customWidth="1"/>
    <col min="4" max="4" width="85.5546875" customWidth="1"/>
    <col min="5" max="5" width="28.109375" customWidth="1"/>
    <col min="6" max="6" width="26.6640625" customWidth="1"/>
    <col min="7" max="7" width="35.88671875" customWidth="1"/>
    <col min="8" max="8" width="87.44140625" customWidth="1"/>
    <col min="9" max="9" width="104.44140625" bestFit="1" customWidth="1"/>
    <col min="10" max="10" width="113.5546875" bestFit="1" customWidth="1"/>
    <col min="11" max="11" width="26.6640625" bestFit="1" customWidth="1"/>
    <col min="12" max="12" width="35.88671875" bestFit="1" customWidth="1"/>
  </cols>
  <sheetData>
    <row r="1" spans="1:2" x14ac:dyDescent="0.3">
      <c r="A1" s="326" t="s">
        <v>115</v>
      </c>
      <c r="B1" t="s">
        <v>403</v>
      </c>
    </row>
    <row r="2" spans="1:2" x14ac:dyDescent="0.3">
      <c r="A2" s="327" t="s">
        <v>172</v>
      </c>
      <c r="B2" s="329">
        <v>0.63303675841977414</v>
      </c>
    </row>
    <row r="3" spans="1:2" x14ac:dyDescent="0.3">
      <c r="A3" s="327" t="s">
        <v>136</v>
      </c>
      <c r="B3" s="329">
        <v>9.3450769486986357E-2</v>
      </c>
    </row>
    <row r="4" spans="1:2" x14ac:dyDescent="0.3">
      <c r="A4" s="327" t="s">
        <v>173</v>
      </c>
      <c r="B4" s="329">
        <v>4.2037666935951023E-4</v>
      </c>
    </row>
    <row r="5" spans="1:2" ht="18" customHeight="1" x14ac:dyDescent="0.3">
      <c r="A5" s="327" t="s">
        <v>174</v>
      </c>
      <c r="B5" s="329">
        <v>1.1585118102249823E-4</v>
      </c>
    </row>
    <row r="6" spans="1:2" x14ac:dyDescent="0.3">
      <c r="A6" s="327" t="s">
        <v>176</v>
      </c>
      <c r="B6" s="329">
        <v>9.5574643176510616E-3</v>
      </c>
    </row>
    <row r="7" spans="1:2" x14ac:dyDescent="0.3">
      <c r="A7" s="327" t="s">
        <v>177</v>
      </c>
      <c r="B7" s="329">
        <v>0.26341877992520668</v>
      </c>
    </row>
    <row r="8" spans="1:2" x14ac:dyDescent="0.3">
      <c r="A8" s="327" t="s">
        <v>271</v>
      </c>
      <c r="B8" s="329">
        <v>1</v>
      </c>
    </row>
    <row r="40" spans="1:3" x14ac:dyDescent="0.3">
      <c r="A40" s="326" t="s">
        <v>115</v>
      </c>
      <c r="B40" t="s">
        <v>381</v>
      </c>
      <c r="C40" t="s">
        <v>403</v>
      </c>
    </row>
    <row r="41" spans="1:3" x14ac:dyDescent="0.3">
      <c r="A41" s="327" t="s">
        <v>279</v>
      </c>
      <c r="B41" s="145">
        <v>7855.2500000000073</v>
      </c>
      <c r="C41" s="329">
        <v>4.7152628479837699E-4</v>
      </c>
    </row>
    <row r="42" spans="1:3" x14ac:dyDescent="0.3">
      <c r="A42" s="327" t="s">
        <v>276</v>
      </c>
      <c r="B42" s="145">
        <v>16651343.299999997</v>
      </c>
      <c r="C42" s="329">
        <v>0.99952847371520159</v>
      </c>
    </row>
    <row r="43" spans="1:3" x14ac:dyDescent="0.3">
      <c r="A43" s="327" t="s">
        <v>271</v>
      </c>
      <c r="B43" s="145">
        <v>16659198.549999997</v>
      </c>
      <c r="C43" s="329">
        <v>1</v>
      </c>
    </row>
    <row r="54" spans="1:3" x14ac:dyDescent="0.3">
      <c r="A54" s="326" t="s">
        <v>115</v>
      </c>
      <c r="B54" t="s">
        <v>398</v>
      </c>
      <c r="C54" t="s">
        <v>406</v>
      </c>
    </row>
    <row r="55" spans="1:3" x14ac:dyDescent="0.3">
      <c r="A55" s="327" t="s">
        <v>172</v>
      </c>
      <c r="B55" s="145">
        <v>10545842.280000001</v>
      </c>
      <c r="C55" s="332">
        <v>0.63303675841977414</v>
      </c>
    </row>
    <row r="56" spans="1:3" x14ac:dyDescent="0.3">
      <c r="A56" s="327" t="s">
        <v>136</v>
      </c>
      <c r="B56" s="145">
        <v>1556808.6100000006</v>
      </c>
      <c r="C56" s="332">
        <v>9.3450769486986357E-2</v>
      </c>
    </row>
    <row r="57" spans="1:3" x14ac:dyDescent="0.3">
      <c r="A57" s="327" t="s">
        <v>173</v>
      </c>
      <c r="B57" s="145">
        <v>7003.11</v>
      </c>
      <c r="C57" s="332">
        <v>4.2037666935951023E-4</v>
      </c>
    </row>
    <row r="58" spans="1:3" x14ac:dyDescent="0.3">
      <c r="A58" s="327" t="s">
        <v>174</v>
      </c>
      <c r="B58" s="145">
        <v>1929.98</v>
      </c>
      <c r="C58" s="332">
        <v>1.1585118102249823E-4</v>
      </c>
    </row>
    <row r="59" spans="1:3" x14ac:dyDescent="0.3">
      <c r="A59" s="327" t="s">
        <v>176</v>
      </c>
      <c r="B59" s="145">
        <v>159219.04999999999</v>
      </c>
      <c r="C59" s="332">
        <v>9.5574643176510616E-3</v>
      </c>
    </row>
    <row r="60" spans="1:3" x14ac:dyDescent="0.3">
      <c r="A60" s="327" t="s">
        <v>177</v>
      </c>
      <c r="B60" s="145">
        <v>4388327.96</v>
      </c>
      <c r="C60" s="332">
        <v>0.26341877992520668</v>
      </c>
    </row>
    <row r="61" spans="1:3" x14ac:dyDescent="0.3">
      <c r="A61" s="327" t="s">
        <v>271</v>
      </c>
      <c r="B61" s="145">
        <v>16659130.989999998</v>
      </c>
      <c r="C61" s="332">
        <v>1</v>
      </c>
    </row>
    <row r="93" spans="1:3" x14ac:dyDescent="0.3">
      <c r="A93" s="327" t="s">
        <v>172</v>
      </c>
      <c r="B93" s="145">
        <v>10545842.280000001</v>
      </c>
      <c r="C93" s="332">
        <v>0.63300000000000001</v>
      </c>
    </row>
    <row r="94" spans="1:3" ht="15.75" customHeight="1" x14ac:dyDescent="0.3">
      <c r="A94" s="327" t="s">
        <v>136</v>
      </c>
      <c r="B94" s="145">
        <v>1556808.6100000006</v>
      </c>
      <c r="C94" s="332">
        <v>9.2999999999999999E-2</v>
      </c>
    </row>
    <row r="95" spans="1:3" x14ac:dyDescent="0.3">
      <c r="A95" s="327" t="s">
        <v>176</v>
      </c>
      <c r="B95" s="145">
        <v>159219.04999999999</v>
      </c>
      <c r="C95" s="332">
        <v>0.01</v>
      </c>
    </row>
    <row r="96" spans="1:3" x14ac:dyDescent="0.3">
      <c r="A96" s="327" t="s">
        <v>177</v>
      </c>
      <c r="B96" s="145">
        <v>4388327.96</v>
      </c>
      <c r="C96" s="332">
        <v>0.26300000000000001</v>
      </c>
    </row>
    <row r="97" spans="1:3" x14ac:dyDescent="0.3">
      <c r="A97" t="s">
        <v>405</v>
      </c>
      <c r="B97" s="145">
        <v>8933.09</v>
      </c>
      <c r="C97" s="332">
        <v>1E-3</v>
      </c>
    </row>
    <row r="116" spans="1:3" x14ac:dyDescent="0.3">
      <c r="A116" s="326" t="s">
        <v>115</v>
      </c>
      <c r="B116" t="s">
        <v>381</v>
      </c>
      <c r="C116" t="s">
        <v>407</v>
      </c>
    </row>
    <row r="117" spans="1:3" x14ac:dyDescent="0.3">
      <c r="A117" s="327" t="s">
        <v>280</v>
      </c>
      <c r="B117" s="145">
        <v>7855.2500000000073</v>
      </c>
      <c r="C117" s="332">
        <v>4.7152628479837699E-4</v>
      </c>
    </row>
    <row r="118" spans="1:3" x14ac:dyDescent="0.3">
      <c r="A118" s="330" t="s">
        <v>279</v>
      </c>
      <c r="B118" s="145">
        <v>7855.2500000000073</v>
      </c>
      <c r="C118" s="332">
        <v>4.7152628479837699E-4</v>
      </c>
    </row>
    <row r="119" spans="1:3" x14ac:dyDescent="0.3">
      <c r="A119" s="327" t="s">
        <v>277</v>
      </c>
      <c r="B119" s="145">
        <v>12103796.289999999</v>
      </c>
      <c r="C119" s="332">
        <v>0.72655333650489451</v>
      </c>
    </row>
    <row r="120" spans="1:3" x14ac:dyDescent="0.3">
      <c r="A120" s="330" t="s">
        <v>276</v>
      </c>
      <c r="B120" s="145">
        <v>12103796.289999999</v>
      </c>
      <c r="C120" s="332">
        <v>0.72655333650489451</v>
      </c>
    </row>
    <row r="121" spans="1:3" x14ac:dyDescent="0.3">
      <c r="A121" s="327" t="s">
        <v>278</v>
      </c>
      <c r="B121" s="145">
        <v>4547547.01</v>
      </c>
      <c r="C121" s="332">
        <v>0.27297513721030719</v>
      </c>
    </row>
    <row r="122" spans="1:3" x14ac:dyDescent="0.3">
      <c r="A122" s="330" t="s">
        <v>276</v>
      </c>
      <c r="B122" s="145">
        <v>4547547.01</v>
      </c>
      <c r="C122" s="332">
        <v>0.27297513721030719</v>
      </c>
    </row>
    <row r="123" spans="1:3" x14ac:dyDescent="0.3">
      <c r="A123" s="327" t="s">
        <v>271</v>
      </c>
      <c r="B123" s="145">
        <v>16659198.549999997</v>
      </c>
      <c r="C123" s="332">
        <v>1</v>
      </c>
    </row>
    <row r="157" spans="1:3" x14ac:dyDescent="0.3">
      <c r="A157" s="328" t="s">
        <v>115</v>
      </c>
      <c r="B157" s="328" t="s">
        <v>381</v>
      </c>
      <c r="C157" s="328" t="s">
        <v>407</v>
      </c>
    </row>
    <row r="158" spans="1:3" x14ac:dyDescent="0.3">
      <c r="A158" s="330" t="s">
        <v>279</v>
      </c>
      <c r="B158" s="145">
        <v>7855.2500000000073</v>
      </c>
      <c r="C158" s="335">
        <v>1E-3</v>
      </c>
    </row>
    <row r="159" spans="1:3" x14ac:dyDescent="0.3">
      <c r="A159" s="330" t="s">
        <v>276</v>
      </c>
      <c r="B159" s="145">
        <v>16651343.299999999</v>
      </c>
      <c r="C159" s="335">
        <v>0.999</v>
      </c>
    </row>
    <row r="160" spans="1:3" x14ac:dyDescent="0.3">
      <c r="A160" s="336"/>
      <c r="B160" s="337">
        <f>B159+B158</f>
        <v>16659198.549999999</v>
      </c>
      <c r="C160" s="338">
        <f>C159+C158</f>
        <v>1</v>
      </c>
    </row>
    <row r="162" spans="1:3" x14ac:dyDescent="0.3">
      <c r="A162" s="328" t="s">
        <v>115</v>
      </c>
      <c r="B162" s="328" t="s">
        <v>381</v>
      </c>
      <c r="C162" s="328" t="s">
        <v>407</v>
      </c>
    </row>
    <row r="163" spans="1:3" x14ac:dyDescent="0.3">
      <c r="A163" s="331" t="s">
        <v>280</v>
      </c>
      <c r="B163" s="334">
        <v>7855.2500000000073</v>
      </c>
      <c r="C163" s="333">
        <v>1E-3</v>
      </c>
    </row>
    <row r="164" spans="1:3" x14ac:dyDescent="0.3">
      <c r="A164" s="331" t="s">
        <v>277</v>
      </c>
      <c r="B164" s="334">
        <v>12103796.289999999</v>
      </c>
      <c r="C164" s="333">
        <v>0.72599999999999998</v>
      </c>
    </row>
    <row r="165" spans="1:3" x14ac:dyDescent="0.3">
      <c r="A165" s="331" t="s">
        <v>278</v>
      </c>
      <c r="B165" s="334">
        <v>4547547.01</v>
      </c>
      <c r="C165" s="333">
        <v>0.27300000000000002</v>
      </c>
    </row>
    <row r="166" spans="1:3" x14ac:dyDescent="0.3">
      <c r="A166" s="336"/>
      <c r="B166" s="337">
        <f>SUM(B163:B165)</f>
        <v>16659198.549999999</v>
      </c>
      <c r="C166" s="338"/>
    </row>
  </sheetData>
  <pageMargins left="0.7" right="0.7" top="0.75" bottom="0.75" header="0.3" footer="0.3"/>
  <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Y2" sqref="Y2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8"/>
  <sheetViews>
    <sheetView workbookViewId="0">
      <selection activeCell="Y2" sqref="Y2"/>
    </sheetView>
  </sheetViews>
  <sheetFormatPr defaultRowHeight="14.4" x14ac:dyDescent="0.3"/>
  <cols>
    <col min="1" max="1" width="8.44140625" bestFit="1" customWidth="1"/>
    <col min="2" max="2" width="9.33203125" customWidth="1"/>
    <col min="3" max="3" width="80.44140625" bestFit="1" customWidth="1"/>
  </cols>
  <sheetData>
    <row r="1" spans="1:3" x14ac:dyDescent="0.3">
      <c r="A1" t="s">
        <v>0</v>
      </c>
      <c r="B1" t="s">
        <v>1</v>
      </c>
      <c r="C1" t="s">
        <v>169</v>
      </c>
    </row>
    <row r="2" spans="1:3" hidden="1" x14ac:dyDescent="0.3">
      <c r="A2">
        <v>3</v>
      </c>
      <c r="B2" t="s">
        <v>113</v>
      </c>
      <c r="C2" t="s">
        <v>135</v>
      </c>
    </row>
    <row r="3" spans="1:3" x14ac:dyDescent="0.3">
      <c r="A3">
        <v>4</v>
      </c>
      <c r="B3" t="s">
        <v>112</v>
      </c>
      <c r="C3" t="s">
        <v>170</v>
      </c>
    </row>
    <row r="4" spans="1:3" hidden="1" x14ac:dyDescent="0.3">
      <c r="A4">
        <v>5</v>
      </c>
      <c r="B4" t="s">
        <v>130</v>
      </c>
      <c r="C4" t="s">
        <v>141</v>
      </c>
    </row>
    <row r="5" spans="1:3" hidden="1" x14ac:dyDescent="0.3">
      <c r="A5">
        <v>7</v>
      </c>
      <c r="B5" t="s">
        <v>126</v>
      </c>
      <c r="C5" t="s">
        <v>127</v>
      </c>
    </row>
    <row r="6" spans="1:3" hidden="1" x14ac:dyDescent="0.3">
      <c r="A6">
        <v>8</v>
      </c>
      <c r="B6" t="s">
        <v>131</v>
      </c>
      <c r="C6" t="s">
        <v>138</v>
      </c>
    </row>
    <row r="7" spans="1:3" hidden="1" x14ac:dyDescent="0.3">
      <c r="A7">
        <v>9</v>
      </c>
      <c r="B7" t="s">
        <v>134</v>
      </c>
      <c r="C7" t="s">
        <v>171</v>
      </c>
    </row>
    <row r="8" spans="1:3" hidden="1" x14ac:dyDescent="0.3">
      <c r="A8">
        <v>31</v>
      </c>
      <c r="B8" t="s">
        <v>11</v>
      </c>
      <c r="C8" t="s">
        <v>172</v>
      </c>
    </row>
    <row r="9" spans="1:3" hidden="1" x14ac:dyDescent="0.3">
      <c r="A9">
        <v>32</v>
      </c>
      <c r="B9" t="s">
        <v>21</v>
      </c>
      <c r="C9" t="s">
        <v>136</v>
      </c>
    </row>
    <row r="10" spans="1:3" hidden="1" x14ac:dyDescent="0.3">
      <c r="A10">
        <v>34</v>
      </c>
      <c r="B10" t="s">
        <v>23</v>
      </c>
      <c r="C10" t="s">
        <v>173</v>
      </c>
    </row>
    <row r="11" spans="1:3" hidden="1" x14ac:dyDescent="0.3">
      <c r="A11">
        <v>37</v>
      </c>
      <c r="B11" t="s">
        <v>109</v>
      </c>
      <c r="C11" t="s">
        <v>174</v>
      </c>
    </row>
    <row r="12" spans="1:3" hidden="1" x14ac:dyDescent="0.3">
      <c r="A12">
        <v>41</v>
      </c>
      <c r="B12" t="s">
        <v>86</v>
      </c>
      <c r="C12" t="s">
        <v>175</v>
      </c>
    </row>
    <row r="13" spans="1:3" hidden="1" x14ac:dyDescent="0.3">
      <c r="A13">
        <v>42</v>
      </c>
      <c r="B13" t="s">
        <v>26</v>
      </c>
      <c r="C13" t="s">
        <v>176</v>
      </c>
    </row>
    <row r="14" spans="1:3" x14ac:dyDescent="0.3">
      <c r="A14">
        <v>45</v>
      </c>
      <c r="B14" t="s">
        <v>100</v>
      </c>
      <c r="C14" t="s">
        <v>177</v>
      </c>
    </row>
    <row r="15" spans="1:3" hidden="1" x14ac:dyDescent="0.3">
      <c r="A15">
        <v>51</v>
      </c>
      <c r="B15" t="s">
        <v>130</v>
      </c>
      <c r="C15" t="s">
        <v>142</v>
      </c>
    </row>
    <row r="16" spans="1:3" hidden="1" x14ac:dyDescent="0.3">
      <c r="A16">
        <v>71</v>
      </c>
      <c r="B16" t="s">
        <v>126</v>
      </c>
      <c r="C16" t="s">
        <v>178</v>
      </c>
    </row>
    <row r="17" spans="1:3" hidden="1" x14ac:dyDescent="0.3">
      <c r="A17">
        <v>81</v>
      </c>
      <c r="B17" t="s">
        <v>131</v>
      </c>
      <c r="C17" t="s">
        <v>139</v>
      </c>
    </row>
    <row r="18" spans="1:3" hidden="1" x14ac:dyDescent="0.3">
      <c r="A18">
        <v>92</v>
      </c>
      <c r="B18" t="s">
        <v>134</v>
      </c>
      <c r="C18" t="s">
        <v>179</v>
      </c>
    </row>
    <row r="19" spans="1:3" hidden="1" x14ac:dyDescent="0.3">
      <c r="A19">
        <v>311</v>
      </c>
      <c r="B19" t="s">
        <v>8</v>
      </c>
      <c r="C19" t="s">
        <v>180</v>
      </c>
    </row>
    <row r="20" spans="1:3" hidden="1" x14ac:dyDescent="0.3">
      <c r="A20">
        <v>312</v>
      </c>
      <c r="B20" t="s">
        <v>9</v>
      </c>
      <c r="C20" t="s">
        <v>181</v>
      </c>
    </row>
    <row r="21" spans="1:3" hidden="1" x14ac:dyDescent="0.3">
      <c r="A21">
        <v>313</v>
      </c>
      <c r="B21" t="s">
        <v>10</v>
      </c>
      <c r="C21" t="s">
        <v>182</v>
      </c>
    </row>
    <row r="22" spans="1:3" hidden="1" x14ac:dyDescent="0.3">
      <c r="A22">
        <v>321</v>
      </c>
      <c r="B22" t="s">
        <v>13</v>
      </c>
      <c r="C22" t="s">
        <v>183</v>
      </c>
    </row>
    <row r="23" spans="1:3" hidden="1" x14ac:dyDescent="0.3">
      <c r="A23">
        <v>322</v>
      </c>
      <c r="B23" t="s">
        <v>15</v>
      </c>
      <c r="C23" t="s">
        <v>184</v>
      </c>
    </row>
    <row r="24" spans="1:3" hidden="1" x14ac:dyDescent="0.3">
      <c r="A24">
        <v>323</v>
      </c>
      <c r="B24" t="s">
        <v>17</v>
      </c>
      <c r="C24" t="s">
        <v>137</v>
      </c>
    </row>
    <row r="25" spans="1:3" hidden="1" x14ac:dyDescent="0.3">
      <c r="A25">
        <v>324</v>
      </c>
      <c r="B25" t="s">
        <v>111</v>
      </c>
      <c r="C25" t="s">
        <v>185</v>
      </c>
    </row>
    <row r="26" spans="1:3" hidden="1" x14ac:dyDescent="0.3">
      <c r="A26">
        <v>329</v>
      </c>
      <c r="B26" t="s">
        <v>20</v>
      </c>
      <c r="C26" t="s">
        <v>186</v>
      </c>
    </row>
    <row r="27" spans="1:3" hidden="1" x14ac:dyDescent="0.3">
      <c r="A27">
        <v>342</v>
      </c>
      <c r="B27" t="s">
        <v>33</v>
      </c>
      <c r="C27" t="s">
        <v>187</v>
      </c>
    </row>
    <row r="28" spans="1:3" hidden="1" x14ac:dyDescent="0.3">
      <c r="A28">
        <v>343</v>
      </c>
      <c r="B28" t="s">
        <v>22</v>
      </c>
      <c r="C28" t="s">
        <v>188</v>
      </c>
    </row>
    <row r="29" spans="1:3" hidden="1" x14ac:dyDescent="0.3">
      <c r="A29">
        <v>372</v>
      </c>
      <c r="B29" t="s">
        <v>24</v>
      </c>
      <c r="C29" t="s">
        <v>189</v>
      </c>
    </row>
    <row r="30" spans="1:3" hidden="1" x14ac:dyDescent="0.3">
      <c r="A30">
        <v>412</v>
      </c>
      <c r="B30" t="s">
        <v>32</v>
      </c>
      <c r="C30" t="s">
        <v>190</v>
      </c>
    </row>
    <row r="31" spans="1:3" hidden="1" x14ac:dyDescent="0.3">
      <c r="A31">
        <v>422</v>
      </c>
      <c r="B31" t="s">
        <v>25</v>
      </c>
      <c r="C31" t="s">
        <v>191</v>
      </c>
    </row>
    <row r="32" spans="1:3" hidden="1" x14ac:dyDescent="0.3">
      <c r="A32">
        <v>423</v>
      </c>
      <c r="B32" t="s">
        <v>27</v>
      </c>
      <c r="C32" t="s">
        <v>192</v>
      </c>
    </row>
    <row r="33" spans="1:3" x14ac:dyDescent="0.3">
      <c r="A33">
        <v>451</v>
      </c>
      <c r="B33" t="s">
        <v>69</v>
      </c>
      <c r="C33" t="s">
        <v>193</v>
      </c>
    </row>
    <row r="34" spans="1:3" hidden="1" x14ac:dyDescent="0.3">
      <c r="A34">
        <v>452</v>
      </c>
      <c r="B34" t="s">
        <v>87</v>
      </c>
      <c r="C34" t="s">
        <v>194</v>
      </c>
    </row>
    <row r="35" spans="1:3" hidden="1" x14ac:dyDescent="0.3">
      <c r="A35">
        <v>511</v>
      </c>
      <c r="B35" t="s">
        <v>130</v>
      </c>
      <c r="C35" t="s">
        <v>143</v>
      </c>
    </row>
    <row r="36" spans="1:3" hidden="1" x14ac:dyDescent="0.3">
      <c r="A36">
        <v>711</v>
      </c>
      <c r="B36" t="s">
        <v>126</v>
      </c>
      <c r="C36" t="s">
        <v>195</v>
      </c>
    </row>
    <row r="37" spans="1:3" hidden="1" x14ac:dyDescent="0.3">
      <c r="A37">
        <v>811</v>
      </c>
      <c r="B37" t="s">
        <v>131</v>
      </c>
      <c r="C37" t="s">
        <v>140</v>
      </c>
    </row>
    <row r="38" spans="1:3" hidden="1" x14ac:dyDescent="0.3">
      <c r="A38">
        <v>921</v>
      </c>
      <c r="B38" t="s">
        <v>134</v>
      </c>
      <c r="C38" t="s">
        <v>196</v>
      </c>
    </row>
    <row r="39" spans="1:3" hidden="1" x14ac:dyDescent="0.3">
      <c r="A39">
        <v>3111</v>
      </c>
      <c r="B39" t="s">
        <v>7</v>
      </c>
      <c r="C39" t="s">
        <v>197</v>
      </c>
    </row>
    <row r="40" spans="1:3" hidden="1" x14ac:dyDescent="0.3">
      <c r="A40">
        <v>3113</v>
      </c>
      <c r="B40" t="s">
        <v>29</v>
      </c>
      <c r="C40" t="s">
        <v>198</v>
      </c>
    </row>
    <row r="41" spans="1:3" hidden="1" x14ac:dyDescent="0.3">
      <c r="A41">
        <v>3121</v>
      </c>
      <c r="B41" t="s">
        <v>9</v>
      </c>
      <c r="C41" t="s">
        <v>199</v>
      </c>
    </row>
    <row r="42" spans="1:3" hidden="1" x14ac:dyDescent="0.3">
      <c r="A42">
        <v>3132</v>
      </c>
      <c r="B42" t="s">
        <v>73</v>
      </c>
      <c r="C42" t="s">
        <v>200</v>
      </c>
    </row>
    <row r="43" spans="1:3" hidden="1" x14ac:dyDescent="0.3">
      <c r="A43">
        <v>3211</v>
      </c>
      <c r="B43" t="s">
        <v>42</v>
      </c>
      <c r="C43" t="s">
        <v>201</v>
      </c>
    </row>
    <row r="44" spans="1:3" hidden="1" x14ac:dyDescent="0.3">
      <c r="A44">
        <v>3212</v>
      </c>
      <c r="B44" t="s">
        <v>102</v>
      </c>
      <c r="C44" t="s">
        <v>202</v>
      </c>
    </row>
    <row r="45" spans="1:3" hidden="1" x14ac:dyDescent="0.3">
      <c r="A45">
        <v>3213</v>
      </c>
      <c r="B45" t="s">
        <v>43</v>
      </c>
      <c r="C45" t="s">
        <v>203</v>
      </c>
    </row>
    <row r="46" spans="1:3" hidden="1" x14ac:dyDescent="0.3">
      <c r="A46">
        <v>3214</v>
      </c>
      <c r="B46" t="s">
        <v>44</v>
      </c>
      <c r="C46" t="s">
        <v>204</v>
      </c>
    </row>
    <row r="47" spans="1:3" hidden="1" x14ac:dyDescent="0.3">
      <c r="A47">
        <v>3221</v>
      </c>
      <c r="B47" t="s">
        <v>103</v>
      </c>
      <c r="C47" t="s">
        <v>205</v>
      </c>
    </row>
    <row r="48" spans="1:3" hidden="1" x14ac:dyDescent="0.3">
      <c r="A48">
        <v>3222</v>
      </c>
      <c r="B48" t="s">
        <v>41</v>
      </c>
      <c r="C48" t="s">
        <v>206</v>
      </c>
    </row>
    <row r="49" spans="1:3" hidden="1" x14ac:dyDescent="0.3">
      <c r="A49">
        <v>3223</v>
      </c>
      <c r="B49" t="s">
        <v>45</v>
      </c>
      <c r="C49" t="s">
        <v>207</v>
      </c>
    </row>
    <row r="50" spans="1:3" hidden="1" x14ac:dyDescent="0.3">
      <c r="A50">
        <v>3224</v>
      </c>
      <c r="B50" t="s">
        <v>34</v>
      </c>
      <c r="C50" t="s">
        <v>208</v>
      </c>
    </row>
    <row r="51" spans="1:3" hidden="1" x14ac:dyDescent="0.3">
      <c r="A51">
        <v>3225</v>
      </c>
      <c r="B51" t="s">
        <v>46</v>
      </c>
      <c r="C51" t="s">
        <v>209</v>
      </c>
    </row>
    <row r="52" spans="1:3" hidden="1" x14ac:dyDescent="0.3">
      <c r="A52">
        <v>3227</v>
      </c>
      <c r="B52" t="s">
        <v>14</v>
      </c>
      <c r="C52" t="s">
        <v>210</v>
      </c>
    </row>
    <row r="53" spans="1:3" hidden="1" x14ac:dyDescent="0.3">
      <c r="A53">
        <v>3231</v>
      </c>
      <c r="B53" t="s">
        <v>47</v>
      </c>
      <c r="C53" t="s">
        <v>211</v>
      </c>
    </row>
    <row r="54" spans="1:3" hidden="1" x14ac:dyDescent="0.3">
      <c r="A54">
        <v>3232</v>
      </c>
      <c r="B54" t="s">
        <v>59</v>
      </c>
      <c r="C54" t="s">
        <v>212</v>
      </c>
    </row>
    <row r="55" spans="1:3" hidden="1" x14ac:dyDescent="0.3">
      <c r="A55">
        <v>3233</v>
      </c>
      <c r="B55" t="s">
        <v>48</v>
      </c>
      <c r="C55" t="s">
        <v>213</v>
      </c>
    </row>
    <row r="56" spans="1:3" hidden="1" x14ac:dyDescent="0.3">
      <c r="A56">
        <v>3234</v>
      </c>
      <c r="B56" t="s">
        <v>16</v>
      </c>
      <c r="C56" t="s">
        <v>214</v>
      </c>
    </row>
    <row r="57" spans="1:3" hidden="1" x14ac:dyDescent="0.3">
      <c r="A57">
        <v>3235</v>
      </c>
      <c r="B57" t="s">
        <v>49</v>
      </c>
      <c r="C57" t="s">
        <v>215</v>
      </c>
    </row>
    <row r="58" spans="1:3" hidden="1" x14ac:dyDescent="0.3">
      <c r="A58">
        <v>3236</v>
      </c>
      <c r="B58" t="s">
        <v>104</v>
      </c>
      <c r="C58" t="s">
        <v>216</v>
      </c>
    </row>
    <row r="59" spans="1:3" hidden="1" x14ac:dyDescent="0.3">
      <c r="A59">
        <v>3237</v>
      </c>
      <c r="B59" t="s">
        <v>50</v>
      </c>
      <c r="C59" t="s">
        <v>217</v>
      </c>
    </row>
    <row r="60" spans="1:3" hidden="1" x14ac:dyDescent="0.3">
      <c r="A60">
        <v>3238</v>
      </c>
      <c r="B60" t="s">
        <v>51</v>
      </c>
      <c r="C60" t="s">
        <v>218</v>
      </c>
    </row>
    <row r="61" spans="1:3" hidden="1" x14ac:dyDescent="0.3">
      <c r="A61">
        <v>3239</v>
      </c>
      <c r="B61" t="s">
        <v>52</v>
      </c>
      <c r="C61" t="s">
        <v>219</v>
      </c>
    </row>
    <row r="62" spans="1:3" hidden="1" x14ac:dyDescent="0.3">
      <c r="A62">
        <v>3241</v>
      </c>
      <c r="B62" t="s">
        <v>111</v>
      </c>
      <c r="C62" t="s">
        <v>220</v>
      </c>
    </row>
    <row r="63" spans="1:3" hidden="1" x14ac:dyDescent="0.3">
      <c r="A63">
        <v>3291</v>
      </c>
      <c r="B63" t="s">
        <v>105</v>
      </c>
      <c r="C63" t="s">
        <v>221</v>
      </c>
    </row>
    <row r="64" spans="1:3" hidden="1" x14ac:dyDescent="0.3">
      <c r="A64">
        <v>3292</v>
      </c>
      <c r="B64" t="s">
        <v>18</v>
      </c>
      <c r="C64" t="s">
        <v>222</v>
      </c>
    </row>
    <row r="65" spans="1:3" hidden="1" x14ac:dyDescent="0.3">
      <c r="A65">
        <v>3293</v>
      </c>
      <c r="B65" t="s">
        <v>19</v>
      </c>
      <c r="C65" t="s">
        <v>223</v>
      </c>
    </row>
    <row r="66" spans="1:3" hidden="1" x14ac:dyDescent="0.3">
      <c r="A66">
        <v>3294</v>
      </c>
      <c r="B66" t="s">
        <v>106</v>
      </c>
      <c r="C66" t="s">
        <v>224</v>
      </c>
    </row>
    <row r="67" spans="1:3" hidden="1" x14ac:dyDescent="0.3">
      <c r="A67">
        <v>3295</v>
      </c>
      <c r="B67" t="s">
        <v>53</v>
      </c>
      <c r="C67" t="s">
        <v>225</v>
      </c>
    </row>
    <row r="68" spans="1:3" hidden="1" x14ac:dyDescent="0.3">
      <c r="A68">
        <v>3299</v>
      </c>
      <c r="B68" t="s">
        <v>54</v>
      </c>
      <c r="C68" t="s">
        <v>226</v>
      </c>
    </row>
    <row r="69" spans="1:3" hidden="1" x14ac:dyDescent="0.3">
      <c r="A69">
        <v>3423</v>
      </c>
      <c r="B69" t="s">
        <v>65</v>
      </c>
      <c r="C69" t="s">
        <v>227</v>
      </c>
    </row>
    <row r="70" spans="1:3" hidden="1" x14ac:dyDescent="0.3">
      <c r="A70">
        <v>3431</v>
      </c>
      <c r="B70" t="s">
        <v>55</v>
      </c>
      <c r="C70" t="s">
        <v>228</v>
      </c>
    </row>
    <row r="71" spans="1:3" hidden="1" x14ac:dyDescent="0.3">
      <c r="A71">
        <v>3432</v>
      </c>
      <c r="B71" t="s">
        <v>107</v>
      </c>
      <c r="C71" t="s">
        <v>229</v>
      </c>
    </row>
    <row r="72" spans="1:3" hidden="1" x14ac:dyDescent="0.3">
      <c r="A72">
        <v>3721</v>
      </c>
      <c r="B72" t="s">
        <v>108</v>
      </c>
      <c r="C72" t="s">
        <v>230</v>
      </c>
    </row>
    <row r="73" spans="1:3" hidden="1" x14ac:dyDescent="0.3">
      <c r="A73">
        <v>4123</v>
      </c>
      <c r="B73" t="s">
        <v>61</v>
      </c>
      <c r="C73" t="s">
        <v>231</v>
      </c>
    </row>
    <row r="74" spans="1:3" hidden="1" x14ac:dyDescent="0.3">
      <c r="A74">
        <v>4221</v>
      </c>
      <c r="B74" t="s">
        <v>56</v>
      </c>
      <c r="C74" t="s">
        <v>232</v>
      </c>
    </row>
    <row r="75" spans="1:3" hidden="1" x14ac:dyDescent="0.3">
      <c r="A75">
        <v>4222</v>
      </c>
      <c r="B75" t="s">
        <v>57</v>
      </c>
      <c r="C75" t="s">
        <v>233</v>
      </c>
    </row>
    <row r="76" spans="1:3" hidden="1" x14ac:dyDescent="0.3">
      <c r="A76">
        <v>4223</v>
      </c>
      <c r="B76" t="s">
        <v>58</v>
      </c>
      <c r="C76" t="s">
        <v>234</v>
      </c>
    </row>
    <row r="77" spans="1:3" hidden="1" x14ac:dyDescent="0.3">
      <c r="A77">
        <v>4231</v>
      </c>
      <c r="B77" t="s">
        <v>66</v>
      </c>
      <c r="C77" t="s">
        <v>235</v>
      </c>
    </row>
    <row r="78" spans="1:3" x14ac:dyDescent="0.3">
      <c r="A78">
        <v>4511</v>
      </c>
      <c r="B78" t="s">
        <v>69</v>
      </c>
      <c r="C78" t="s">
        <v>236</v>
      </c>
    </row>
    <row r="79" spans="1:3" hidden="1" x14ac:dyDescent="0.3">
      <c r="A79">
        <v>4521</v>
      </c>
      <c r="B79" t="s">
        <v>87</v>
      </c>
      <c r="C79" t="s">
        <v>237</v>
      </c>
    </row>
    <row r="80" spans="1:3" hidden="1" x14ac:dyDescent="0.3">
      <c r="A80">
        <v>5111</v>
      </c>
      <c r="B80" t="s">
        <v>130</v>
      </c>
      <c r="C80" t="s">
        <v>238</v>
      </c>
    </row>
    <row r="81" spans="1:3" hidden="1" x14ac:dyDescent="0.3">
      <c r="A81">
        <v>7111</v>
      </c>
      <c r="B81" t="s">
        <v>126</v>
      </c>
      <c r="C81" t="s">
        <v>239</v>
      </c>
    </row>
    <row r="82" spans="1:3" hidden="1" x14ac:dyDescent="0.3">
      <c r="A82">
        <v>8111</v>
      </c>
      <c r="B82" t="s">
        <v>131</v>
      </c>
      <c r="C82" t="s">
        <v>240</v>
      </c>
    </row>
    <row r="83" spans="1:3" hidden="1" x14ac:dyDescent="0.3">
      <c r="A83">
        <v>9211</v>
      </c>
      <c r="B83" t="s">
        <v>132</v>
      </c>
      <c r="C83" t="s">
        <v>241</v>
      </c>
    </row>
    <row r="84" spans="1:3" hidden="1" x14ac:dyDescent="0.3">
      <c r="A84">
        <v>9212</v>
      </c>
      <c r="B84" t="s">
        <v>133</v>
      </c>
      <c r="C84" t="s">
        <v>242</v>
      </c>
    </row>
    <row r="85" spans="1:3" hidden="1" x14ac:dyDescent="0.3">
      <c r="A85">
        <v>98</v>
      </c>
      <c r="B85" t="s">
        <v>329</v>
      </c>
      <c r="C85" t="s">
        <v>329</v>
      </c>
    </row>
    <row r="86" spans="1:3" hidden="1" x14ac:dyDescent="0.3">
      <c r="A86">
        <v>988</v>
      </c>
      <c r="B86" t="s">
        <v>330</v>
      </c>
      <c r="C86" t="s">
        <v>330</v>
      </c>
    </row>
    <row r="87" spans="1:3" hidden="1" x14ac:dyDescent="0.3">
      <c r="A87">
        <v>9888</v>
      </c>
      <c r="B87" t="s">
        <v>331</v>
      </c>
      <c r="C87" t="s">
        <v>331</v>
      </c>
    </row>
    <row r="88" spans="1:3" hidden="1" x14ac:dyDescent="0.3">
      <c r="A88">
        <v>98888</v>
      </c>
      <c r="B88" t="s">
        <v>332</v>
      </c>
      <c r="C88" t="s">
        <v>332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59"/>
  <sheetViews>
    <sheetView showGridLines="0" zoomScaleNormal="100" zoomScaleSheetLayoutView="70" workbookViewId="0">
      <pane xSplit="1" ySplit="15" topLeftCell="B16" activePane="bottomRight" state="frozen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ColWidth="8.88671875" defaultRowHeight="12" x14ac:dyDescent="0.25"/>
  <cols>
    <col min="1" max="1" width="60.6640625" style="61" customWidth="1"/>
    <col min="2" max="2" width="16.33203125" style="81" hidden="1" customWidth="1"/>
    <col min="3" max="4" width="15.6640625" style="81" bestFit="1" customWidth="1"/>
    <col min="5" max="5" width="15.5546875" style="81" bestFit="1" customWidth="1"/>
    <col min="6" max="6" width="15.6640625" style="81" bestFit="1" customWidth="1"/>
    <col min="7" max="7" width="12.5546875" style="136" bestFit="1" customWidth="1"/>
    <col min="8" max="8" width="13.6640625" style="136" customWidth="1"/>
    <col min="9" max="16" width="8.88671875" style="61" customWidth="1"/>
    <col min="17" max="17" width="0.5546875" style="61" customWidth="1"/>
    <col min="18" max="16384" width="8.88671875" style="61"/>
  </cols>
  <sheetData>
    <row r="2" spans="1:8" x14ac:dyDescent="0.25">
      <c r="A2" s="64" t="s">
        <v>294</v>
      </c>
      <c r="B2" s="126"/>
      <c r="C2" s="126"/>
      <c r="D2" s="126"/>
      <c r="E2" s="126"/>
      <c r="F2" s="130"/>
      <c r="G2" s="141"/>
      <c r="H2" s="141"/>
    </row>
    <row r="3" spans="1:8" x14ac:dyDescent="0.25">
      <c r="A3" s="63"/>
      <c r="B3" s="129"/>
      <c r="C3" s="129"/>
      <c r="D3" s="129"/>
      <c r="E3" s="129"/>
    </row>
    <row r="4" spans="1:8" x14ac:dyDescent="0.25">
      <c r="A4" s="64" t="s">
        <v>298</v>
      </c>
      <c r="B4" s="126"/>
      <c r="C4" s="126"/>
      <c r="D4" s="126"/>
      <c r="E4" s="126"/>
      <c r="F4" s="130"/>
      <c r="G4" s="141"/>
      <c r="H4" s="61"/>
    </row>
    <row r="5" spans="1:8" x14ac:dyDescent="0.25">
      <c r="A5" s="63"/>
      <c r="B5" s="129"/>
      <c r="C5" s="129"/>
      <c r="D5" s="129"/>
      <c r="E5" s="129"/>
      <c r="H5" s="61"/>
    </row>
    <row r="6" spans="1:8" ht="36" x14ac:dyDescent="0.25">
      <c r="A6" s="189" t="s">
        <v>293</v>
      </c>
      <c r="B6" s="188" t="s">
        <v>341</v>
      </c>
      <c r="C6" s="188" t="s">
        <v>339</v>
      </c>
      <c r="D6" s="188" t="s">
        <v>340</v>
      </c>
      <c r="E6" s="188" t="s">
        <v>342</v>
      </c>
      <c r="F6" s="188" t="s">
        <v>315</v>
      </c>
      <c r="G6" s="188" t="s">
        <v>316</v>
      </c>
      <c r="H6" s="61"/>
    </row>
    <row r="7" spans="1:8" x14ac:dyDescent="0.25">
      <c r="A7" s="190"/>
      <c r="B7" s="190" t="s">
        <v>309</v>
      </c>
      <c r="C7" s="190" t="s">
        <v>310</v>
      </c>
      <c r="D7" s="190" t="s">
        <v>311</v>
      </c>
      <c r="E7" s="190" t="s">
        <v>312</v>
      </c>
      <c r="F7" s="190" t="s">
        <v>318</v>
      </c>
      <c r="G7" s="190" t="s">
        <v>314</v>
      </c>
      <c r="H7" s="61"/>
    </row>
    <row r="8" spans="1:8" x14ac:dyDescent="0.25">
      <c r="A8" s="63"/>
      <c r="B8" s="129"/>
      <c r="C8" s="129"/>
      <c r="D8" s="129"/>
      <c r="E8" s="129"/>
      <c r="H8" s="61"/>
    </row>
    <row r="9" spans="1:8" x14ac:dyDescent="0.25">
      <c r="A9" s="63"/>
      <c r="B9" s="129"/>
      <c r="C9" s="129"/>
      <c r="D9" s="129"/>
      <c r="E9" s="129"/>
    </row>
    <row r="10" spans="1:8" x14ac:dyDescent="0.25">
      <c r="A10" s="63"/>
      <c r="B10" s="129"/>
      <c r="C10" s="129"/>
      <c r="D10" s="129"/>
      <c r="E10" s="129"/>
    </row>
    <row r="11" spans="1:8" x14ac:dyDescent="0.25">
      <c r="A11" s="63"/>
      <c r="B11" s="129"/>
      <c r="C11" s="129"/>
      <c r="D11" s="129"/>
      <c r="E11" s="129"/>
    </row>
    <row r="12" spans="1:8" x14ac:dyDescent="0.25">
      <c r="A12" s="63"/>
      <c r="B12" s="129"/>
      <c r="C12" s="129"/>
      <c r="D12" s="129"/>
      <c r="E12" s="129"/>
    </row>
    <row r="13" spans="1:8" ht="14.4" x14ac:dyDescent="0.3">
      <c r="A13" s="83" t="s">
        <v>272</v>
      </c>
      <c r="B13" s="82" t="s" vm="1">
        <v>273</v>
      </c>
      <c r="C13" s="145"/>
      <c r="D13" s="145"/>
      <c r="E13" s="145"/>
      <c r="F13" s="145"/>
      <c r="G13" s="123"/>
      <c r="H13" s="123"/>
    </row>
    <row r="14" spans="1:8" ht="14.4" x14ac:dyDescent="0.3">
      <c r="A14"/>
      <c r="B14" s="145"/>
      <c r="C14" s="145"/>
      <c r="D14" s="145"/>
      <c r="E14" s="145"/>
      <c r="F14" s="145"/>
      <c r="G14" s="123"/>
      <c r="H14" s="123"/>
    </row>
    <row r="15" spans="1:8" ht="24" x14ac:dyDescent="0.3">
      <c r="A15" s="350" t="s">
        <v>293</v>
      </c>
      <c r="B15" s="86" t="s">
        <v>267</v>
      </c>
      <c r="C15" s="179" t="s">
        <v>269</v>
      </c>
      <c r="D15" s="86" t="s">
        <v>268</v>
      </c>
      <c r="E15"/>
      <c r="F15"/>
      <c r="G15"/>
      <c r="H15"/>
    </row>
    <row r="16" spans="1:8" ht="14.4" x14ac:dyDescent="0.3">
      <c r="A16" s="159" t="s">
        <v>2</v>
      </c>
      <c r="B16" s="180">
        <v>5285322.0899999971</v>
      </c>
      <c r="C16" s="180">
        <v>14415988</v>
      </c>
      <c r="D16" s="180">
        <v>14415988</v>
      </c>
      <c r="E16"/>
      <c r="F16"/>
      <c r="G16"/>
      <c r="H16"/>
    </row>
    <row r="17" spans="1:8" ht="14.4" x14ac:dyDescent="0.3">
      <c r="A17" s="160" t="s">
        <v>3</v>
      </c>
      <c r="B17" s="180">
        <v>5285322.0899999971</v>
      </c>
      <c r="C17" s="180">
        <v>14415988</v>
      </c>
      <c r="D17" s="180">
        <v>14415988</v>
      </c>
      <c r="E17"/>
      <c r="F17"/>
      <c r="G17"/>
      <c r="H17"/>
    </row>
    <row r="18" spans="1:8" ht="14.4" x14ac:dyDescent="0.3">
      <c r="A18" s="161" t="s">
        <v>4</v>
      </c>
      <c r="B18" s="180">
        <v>5285322.0899999971</v>
      </c>
      <c r="C18" s="180">
        <v>14415988</v>
      </c>
      <c r="D18" s="180">
        <v>14415988</v>
      </c>
      <c r="E18"/>
      <c r="F18"/>
      <c r="G18"/>
      <c r="H18"/>
    </row>
    <row r="19" spans="1:8" ht="14.4" x14ac:dyDescent="0.3">
      <c r="A19" s="162" t="s">
        <v>28</v>
      </c>
      <c r="B19" s="180">
        <v>5285322.0899999971</v>
      </c>
      <c r="C19" s="180">
        <v>14415988</v>
      </c>
      <c r="D19" s="180">
        <v>14415988</v>
      </c>
      <c r="E19"/>
      <c r="F19"/>
      <c r="G19"/>
      <c r="H19"/>
    </row>
    <row r="20" spans="1:8" ht="14.4" x14ac:dyDescent="0.3">
      <c r="A20" s="249" t="s">
        <v>150</v>
      </c>
      <c r="B20" s="181">
        <v>4424654.1399999978</v>
      </c>
      <c r="C20" s="181">
        <v>13288679</v>
      </c>
      <c r="D20" s="181">
        <v>13288679</v>
      </c>
      <c r="E20"/>
      <c r="F20"/>
      <c r="G20"/>
      <c r="H20"/>
    </row>
    <row r="21" spans="1:8" ht="14.4" x14ac:dyDescent="0.3">
      <c r="A21" s="365" t="s">
        <v>254</v>
      </c>
      <c r="B21" s="181">
        <v>589260.57000000007</v>
      </c>
      <c r="C21" s="181">
        <v>209102</v>
      </c>
      <c r="D21" s="181">
        <v>209102</v>
      </c>
      <c r="E21"/>
      <c r="F21"/>
      <c r="G21"/>
      <c r="H21"/>
    </row>
    <row r="22" spans="1:8" ht="14.4" x14ac:dyDescent="0.3">
      <c r="A22" s="365" t="s">
        <v>259</v>
      </c>
      <c r="B22" s="181">
        <v>271407.38</v>
      </c>
      <c r="C22" s="181">
        <v>918207</v>
      </c>
      <c r="D22" s="181">
        <v>918207</v>
      </c>
      <c r="E22"/>
      <c r="F22"/>
      <c r="G22"/>
      <c r="H22"/>
    </row>
    <row r="23" spans="1:8" ht="14.4" x14ac:dyDescent="0.3">
      <c r="A23" s="351" t="s">
        <v>271</v>
      </c>
      <c r="B23" s="148">
        <v>5285322.0899999971</v>
      </c>
      <c r="C23" s="148">
        <v>14415988</v>
      </c>
      <c r="D23" s="148">
        <v>14415988</v>
      </c>
      <c r="E23"/>
      <c r="F23"/>
      <c r="G23"/>
      <c r="H23"/>
    </row>
    <row r="24" spans="1:8" ht="14.4" x14ac:dyDescent="0.3">
      <c r="A24"/>
      <c r="B24"/>
      <c r="C24"/>
      <c r="D24"/>
      <c r="E24"/>
      <c r="F24"/>
      <c r="G24"/>
      <c r="H24"/>
    </row>
    <row r="25" spans="1:8" ht="14.4" x14ac:dyDescent="0.3">
      <c r="A25"/>
      <c r="B25"/>
      <c r="C25"/>
      <c r="D25"/>
      <c r="E25"/>
      <c r="F25"/>
      <c r="G25"/>
      <c r="H25"/>
    </row>
    <row r="26" spans="1:8" ht="14.4" x14ac:dyDescent="0.3">
      <c r="A26"/>
      <c r="B26"/>
      <c r="C26"/>
      <c r="D26"/>
      <c r="E26"/>
      <c r="F26"/>
      <c r="G26"/>
      <c r="H26" s="123"/>
    </row>
    <row r="27" spans="1:8" ht="14.4" x14ac:dyDescent="0.3">
      <c r="A27"/>
      <c r="B27"/>
      <c r="C27"/>
      <c r="D27"/>
      <c r="E27"/>
      <c r="F27"/>
      <c r="G27"/>
      <c r="H27" s="123"/>
    </row>
    <row r="28" spans="1:8" ht="14.4" x14ac:dyDescent="0.3">
      <c r="A28"/>
      <c r="B28"/>
      <c r="C28"/>
      <c r="D28"/>
      <c r="E28"/>
      <c r="F28"/>
      <c r="G28"/>
      <c r="H28" s="141"/>
    </row>
    <row r="29" spans="1:8" ht="14.4" x14ac:dyDescent="0.3">
      <c r="A29"/>
      <c r="B29"/>
      <c r="C29"/>
      <c r="D29"/>
      <c r="E29"/>
      <c r="F29"/>
      <c r="G29"/>
      <c r="H29" s="141"/>
    </row>
    <row r="30" spans="1:8" ht="36" x14ac:dyDescent="0.25">
      <c r="A30" s="189" t="s">
        <v>293</v>
      </c>
      <c r="B30" s="188" t="s">
        <v>341</v>
      </c>
      <c r="C30" s="188" t="s">
        <v>339</v>
      </c>
      <c r="D30" s="188" t="s">
        <v>340</v>
      </c>
      <c r="E30" s="188" t="s">
        <v>342</v>
      </c>
      <c r="F30" s="188" t="s">
        <v>315</v>
      </c>
      <c r="G30" s="188" t="s">
        <v>316</v>
      </c>
      <c r="H30" s="61"/>
    </row>
    <row r="31" spans="1:8" x14ac:dyDescent="0.25">
      <c r="A31" s="190"/>
      <c r="B31" s="190">
        <v>1</v>
      </c>
      <c r="C31" s="190" t="s">
        <v>309</v>
      </c>
      <c r="D31" s="190" t="s">
        <v>310</v>
      </c>
      <c r="E31" s="190" t="s">
        <v>311</v>
      </c>
      <c r="F31" s="190" t="s">
        <v>312</v>
      </c>
      <c r="G31" s="190" t="s">
        <v>313</v>
      </c>
      <c r="H31" s="61"/>
    </row>
    <row r="32" spans="1:8" x14ac:dyDescent="0.25">
      <c r="A32" s="64"/>
      <c r="B32" s="126"/>
      <c r="C32" s="126"/>
      <c r="D32" s="126"/>
      <c r="E32" s="126"/>
      <c r="F32" s="130"/>
      <c r="G32" s="141"/>
      <c r="H32" s="141"/>
    </row>
    <row r="33" spans="1:8" ht="14.4" x14ac:dyDescent="0.3">
      <c r="A33"/>
      <c r="B33" s="145"/>
      <c r="C33" s="145"/>
      <c r="D33" s="145"/>
      <c r="E33" s="145"/>
      <c r="F33" s="145"/>
      <c r="G33" s="123"/>
      <c r="H33" s="123"/>
    </row>
    <row r="34" spans="1:8" ht="14.4" x14ac:dyDescent="0.3">
      <c r="A34" s="83" t="s">
        <v>272</v>
      </c>
      <c r="B34" s="82" t="s" vm="1">
        <v>273</v>
      </c>
      <c r="C34" s="145"/>
      <c r="D34" s="145"/>
      <c r="E34" s="145"/>
      <c r="F34" s="145"/>
      <c r="G34" s="123"/>
      <c r="H34" s="123"/>
    </row>
    <row r="35" spans="1:8" x14ac:dyDescent="0.25">
      <c r="B35" s="61"/>
      <c r="C35" s="61"/>
      <c r="D35" s="61"/>
      <c r="E35" s="61"/>
      <c r="F35" s="61"/>
      <c r="G35" s="61"/>
      <c r="H35" s="61"/>
    </row>
    <row r="36" spans="1:8" ht="24" x14ac:dyDescent="0.3">
      <c r="A36" s="118" t="s">
        <v>293</v>
      </c>
      <c r="B36" s="179" t="s">
        <v>267</v>
      </c>
      <c r="C36" s="179" t="s">
        <v>269</v>
      </c>
      <c r="D36" s="179" t="s">
        <v>268</v>
      </c>
      <c r="E36"/>
      <c r="F36"/>
      <c r="G36"/>
      <c r="H36"/>
    </row>
    <row r="37" spans="1:8" ht="14.4" x14ac:dyDescent="0.3">
      <c r="A37" s="152" t="s">
        <v>2</v>
      </c>
      <c r="B37" s="182">
        <v>5285322.0899999971</v>
      </c>
      <c r="C37" s="182">
        <v>14415988</v>
      </c>
      <c r="D37" s="182">
        <v>14415988</v>
      </c>
      <c r="E37"/>
      <c r="F37"/>
      <c r="G37"/>
      <c r="H37"/>
    </row>
    <row r="38" spans="1:8" ht="14.4" x14ac:dyDescent="0.3">
      <c r="A38" s="155" t="s">
        <v>3</v>
      </c>
      <c r="B38" s="182">
        <v>5285322.0899999971</v>
      </c>
      <c r="C38" s="182">
        <v>14415988</v>
      </c>
      <c r="D38" s="182">
        <v>14415988</v>
      </c>
      <c r="E38"/>
      <c r="F38"/>
      <c r="G38"/>
      <c r="H38"/>
    </row>
    <row r="39" spans="1:8" ht="14.4" x14ac:dyDescent="0.3">
      <c r="A39" s="156" t="s">
        <v>4</v>
      </c>
      <c r="B39" s="182">
        <v>5285322.0899999971</v>
      </c>
      <c r="C39" s="182">
        <v>14415988</v>
      </c>
      <c r="D39" s="182">
        <v>14415988</v>
      </c>
      <c r="E39"/>
      <c r="F39"/>
      <c r="G39"/>
      <c r="H39"/>
    </row>
    <row r="40" spans="1:8" ht="14.4" x14ac:dyDescent="0.3">
      <c r="A40" s="157" t="s">
        <v>28</v>
      </c>
      <c r="B40" s="182">
        <v>5285322.0899999971</v>
      </c>
      <c r="C40" s="182">
        <v>14415988</v>
      </c>
      <c r="D40" s="182">
        <v>14415988</v>
      </c>
      <c r="E40"/>
      <c r="F40"/>
      <c r="G40"/>
      <c r="H40"/>
    </row>
    <row r="41" spans="1:8" ht="14.4" x14ac:dyDescent="0.3">
      <c r="A41" s="166" t="s">
        <v>297</v>
      </c>
      <c r="B41" s="183">
        <v>4618705.9199999981</v>
      </c>
      <c r="C41" s="183">
        <v>13876519</v>
      </c>
      <c r="D41" s="183">
        <v>13876519</v>
      </c>
      <c r="E41"/>
      <c r="F41"/>
      <c r="G41"/>
      <c r="H41"/>
    </row>
    <row r="42" spans="1:8" ht="14.4" x14ac:dyDescent="0.3">
      <c r="A42" s="185" t="s">
        <v>172</v>
      </c>
      <c r="B42" s="146">
        <v>3885260.5599999996</v>
      </c>
      <c r="C42" s="146">
        <v>8519079</v>
      </c>
      <c r="D42" s="146">
        <v>8519079</v>
      </c>
      <c r="E42"/>
      <c r="F42"/>
      <c r="G42"/>
      <c r="H42"/>
    </row>
    <row r="43" spans="1:8" s="139" customFormat="1" ht="14.4" x14ac:dyDescent="0.3">
      <c r="A43" s="186" t="s">
        <v>180</v>
      </c>
      <c r="B43" s="149">
        <v>3250171.28</v>
      </c>
      <c r="C43" s="149">
        <v>7140488</v>
      </c>
      <c r="D43" s="149">
        <v>7140488</v>
      </c>
      <c r="E43"/>
      <c r="F43"/>
      <c r="G43"/>
      <c r="H43"/>
    </row>
    <row r="44" spans="1:8" ht="14.4" x14ac:dyDescent="0.3">
      <c r="A44" s="184" t="s">
        <v>197</v>
      </c>
      <c r="B44" s="82">
        <v>3240322.84</v>
      </c>
      <c r="C44" s="82">
        <v>7113943</v>
      </c>
      <c r="D44" s="82">
        <v>7113943</v>
      </c>
      <c r="E44"/>
      <c r="F44"/>
      <c r="G44"/>
      <c r="H44"/>
    </row>
    <row r="45" spans="1:8" ht="14.4" x14ac:dyDescent="0.3">
      <c r="A45" s="184" t="s">
        <v>198</v>
      </c>
      <c r="B45" s="82">
        <v>9848.44</v>
      </c>
      <c r="C45" s="82">
        <v>26545</v>
      </c>
      <c r="D45" s="82">
        <v>26545</v>
      </c>
      <c r="E45"/>
      <c r="F45"/>
      <c r="G45"/>
      <c r="H45"/>
    </row>
    <row r="46" spans="1:8" s="139" customFormat="1" ht="14.4" x14ac:dyDescent="0.3">
      <c r="A46" s="186" t="s">
        <v>181</v>
      </c>
      <c r="B46" s="149">
        <v>110345.5</v>
      </c>
      <c r="C46" s="149">
        <v>200411</v>
      </c>
      <c r="D46" s="149">
        <v>200411</v>
      </c>
      <c r="E46"/>
      <c r="F46"/>
      <c r="G46"/>
      <c r="H46"/>
    </row>
    <row r="47" spans="1:8" ht="14.4" x14ac:dyDescent="0.3">
      <c r="A47" s="184" t="s">
        <v>199</v>
      </c>
      <c r="B47" s="82">
        <v>110345.5</v>
      </c>
      <c r="C47" s="82">
        <v>200411</v>
      </c>
      <c r="D47" s="82">
        <v>200411</v>
      </c>
      <c r="E47"/>
      <c r="F47"/>
      <c r="G47"/>
      <c r="H47"/>
    </row>
    <row r="48" spans="1:8" s="139" customFormat="1" ht="14.4" x14ac:dyDescent="0.3">
      <c r="A48" s="140" t="s">
        <v>182</v>
      </c>
      <c r="B48" s="149">
        <v>524743.78</v>
      </c>
      <c r="C48" s="149">
        <v>1178180</v>
      </c>
      <c r="D48" s="149">
        <v>1178180</v>
      </c>
      <c r="E48"/>
      <c r="F48"/>
      <c r="G48"/>
      <c r="H48"/>
    </row>
    <row r="49" spans="1:8" ht="14.4" x14ac:dyDescent="0.3">
      <c r="A49" s="184" t="s">
        <v>200</v>
      </c>
      <c r="B49" s="82">
        <v>524743.78</v>
      </c>
      <c r="C49" s="82">
        <v>1178180</v>
      </c>
      <c r="D49" s="82">
        <v>1178180</v>
      </c>
      <c r="E49"/>
      <c r="F49"/>
      <c r="G49"/>
      <c r="H49"/>
    </row>
    <row r="50" spans="1:8" ht="14.4" x14ac:dyDescent="0.3">
      <c r="A50" s="138" t="s">
        <v>136</v>
      </c>
      <c r="B50" s="146">
        <v>414646.98</v>
      </c>
      <c r="C50" s="146">
        <v>1663238</v>
      </c>
      <c r="D50" s="146">
        <v>1663238</v>
      </c>
      <c r="E50"/>
      <c r="F50"/>
      <c r="G50"/>
      <c r="H50"/>
    </row>
    <row r="51" spans="1:8" s="139" customFormat="1" ht="14.4" x14ac:dyDescent="0.3">
      <c r="A51" s="140" t="s">
        <v>183</v>
      </c>
      <c r="B51" s="149">
        <v>105424.15999999999</v>
      </c>
      <c r="C51" s="149">
        <v>517288</v>
      </c>
      <c r="D51" s="149">
        <v>517288</v>
      </c>
      <c r="E51"/>
      <c r="F51"/>
      <c r="G51"/>
      <c r="H51"/>
    </row>
    <row r="52" spans="1:8" ht="14.4" x14ac:dyDescent="0.3">
      <c r="A52" s="184" t="s">
        <v>243</v>
      </c>
      <c r="B52" s="82">
        <v>15181.42</v>
      </c>
      <c r="C52" s="82">
        <v>246534</v>
      </c>
      <c r="D52" s="82">
        <v>246534</v>
      </c>
      <c r="E52"/>
      <c r="F52"/>
      <c r="G52"/>
      <c r="H52"/>
    </row>
    <row r="53" spans="1:8" ht="14.4" x14ac:dyDescent="0.3">
      <c r="A53" s="184" t="s">
        <v>202</v>
      </c>
      <c r="B53" s="82">
        <v>86461.48</v>
      </c>
      <c r="C53" s="82">
        <v>217665</v>
      </c>
      <c r="D53" s="82">
        <v>217665</v>
      </c>
      <c r="E53"/>
      <c r="F53"/>
      <c r="G53"/>
      <c r="H53"/>
    </row>
    <row r="54" spans="1:8" ht="14.4" x14ac:dyDescent="0.3">
      <c r="A54" s="184" t="s">
        <v>244</v>
      </c>
      <c r="B54" s="82">
        <v>3781.26</v>
      </c>
      <c r="C54" s="82">
        <v>53089</v>
      </c>
      <c r="D54" s="82">
        <v>53089</v>
      </c>
      <c r="E54"/>
      <c r="F54"/>
      <c r="G54"/>
      <c r="H54"/>
    </row>
    <row r="55" spans="1:8" ht="14.4" x14ac:dyDescent="0.3">
      <c r="A55" s="140" t="s">
        <v>184</v>
      </c>
      <c r="B55" s="149">
        <v>109041.53</v>
      </c>
      <c r="C55" s="149">
        <v>267570</v>
      </c>
      <c r="D55" s="149">
        <v>267570</v>
      </c>
      <c r="E55"/>
      <c r="F55"/>
      <c r="G55"/>
      <c r="H55"/>
    </row>
    <row r="56" spans="1:8" s="139" customFormat="1" ht="14.4" x14ac:dyDescent="0.3">
      <c r="A56" s="184" t="s">
        <v>245</v>
      </c>
      <c r="B56" s="82">
        <v>16034.34</v>
      </c>
      <c r="C56" s="82">
        <v>63707</v>
      </c>
      <c r="D56" s="82">
        <v>63707</v>
      </c>
      <c r="E56"/>
      <c r="F56"/>
      <c r="G56"/>
      <c r="H56"/>
    </row>
    <row r="57" spans="1:8" ht="14.4" x14ac:dyDescent="0.3">
      <c r="A57" s="184" t="s">
        <v>246</v>
      </c>
      <c r="B57" s="82">
        <v>87897.07</v>
      </c>
      <c r="C57" s="82">
        <v>189794</v>
      </c>
      <c r="D57" s="82">
        <v>189794</v>
      </c>
      <c r="E57"/>
      <c r="F57"/>
      <c r="G57"/>
      <c r="H57"/>
    </row>
    <row r="58" spans="1:8" ht="14.4" x14ac:dyDescent="0.3">
      <c r="A58" s="184" t="s">
        <v>208</v>
      </c>
      <c r="B58" s="82">
        <v>426.68</v>
      </c>
      <c r="C58" s="82">
        <v>2455</v>
      </c>
      <c r="D58" s="82">
        <v>2455</v>
      </c>
      <c r="E58"/>
      <c r="F58"/>
      <c r="G58"/>
      <c r="H58"/>
    </row>
    <row r="59" spans="1:8" ht="14.4" x14ac:dyDescent="0.3">
      <c r="A59" s="184" t="s">
        <v>247</v>
      </c>
      <c r="B59" s="82">
        <v>3621.66</v>
      </c>
      <c r="C59" s="82">
        <v>7963</v>
      </c>
      <c r="D59" s="82">
        <v>7963</v>
      </c>
      <c r="E59"/>
      <c r="F59"/>
      <c r="G59"/>
      <c r="H59"/>
    </row>
    <row r="60" spans="1:8" ht="14.4" x14ac:dyDescent="0.3">
      <c r="A60" s="184" t="s">
        <v>210</v>
      </c>
      <c r="B60" s="82">
        <v>1061.78</v>
      </c>
      <c r="C60" s="82">
        <v>3651</v>
      </c>
      <c r="D60" s="82">
        <v>3651</v>
      </c>
      <c r="E60"/>
      <c r="F60"/>
      <c r="G60"/>
      <c r="H60"/>
    </row>
    <row r="61" spans="1:8" ht="14.4" x14ac:dyDescent="0.3">
      <c r="A61" s="140" t="s">
        <v>137</v>
      </c>
      <c r="B61" s="149">
        <v>177820.24</v>
      </c>
      <c r="C61" s="149">
        <v>800623</v>
      </c>
      <c r="D61" s="149">
        <v>800623</v>
      </c>
      <c r="E61"/>
      <c r="F61"/>
      <c r="G61"/>
      <c r="H61"/>
    </row>
    <row r="62" spans="1:8" ht="14.4" x14ac:dyDescent="0.3">
      <c r="A62" s="184" t="s">
        <v>248</v>
      </c>
      <c r="B62" s="82">
        <v>32955.1</v>
      </c>
      <c r="C62" s="82">
        <v>106106</v>
      </c>
      <c r="D62" s="82">
        <v>106106</v>
      </c>
      <c r="E62"/>
      <c r="F62"/>
      <c r="G62"/>
      <c r="H62"/>
    </row>
    <row r="63" spans="1:8" s="139" customFormat="1" ht="14.4" x14ac:dyDescent="0.3">
      <c r="A63" s="184" t="s">
        <v>165</v>
      </c>
      <c r="B63" s="82">
        <v>15410.63</v>
      </c>
      <c r="C63" s="82">
        <v>172924</v>
      </c>
      <c r="D63" s="82">
        <v>172924</v>
      </c>
      <c r="E63"/>
      <c r="F63"/>
      <c r="G63"/>
      <c r="H63"/>
    </row>
    <row r="64" spans="1:8" ht="14.4" x14ac:dyDescent="0.3">
      <c r="A64" s="184" t="s">
        <v>213</v>
      </c>
      <c r="B64" s="82">
        <v>5011.8</v>
      </c>
      <c r="C64" s="82">
        <v>7964</v>
      </c>
      <c r="D64" s="82">
        <v>7964</v>
      </c>
      <c r="E64"/>
      <c r="F64"/>
      <c r="G64"/>
      <c r="H64"/>
    </row>
    <row r="65" spans="1:8" ht="14.4" x14ac:dyDescent="0.3">
      <c r="A65" s="184" t="s">
        <v>214</v>
      </c>
      <c r="B65" s="82">
        <v>20938.439999999999</v>
      </c>
      <c r="C65" s="82">
        <v>53089</v>
      </c>
      <c r="D65" s="82">
        <v>53089</v>
      </c>
      <c r="E65"/>
      <c r="F65"/>
      <c r="G65"/>
      <c r="H65"/>
    </row>
    <row r="66" spans="1:8" ht="14.4" x14ac:dyDescent="0.3">
      <c r="A66" s="184" t="s">
        <v>151</v>
      </c>
      <c r="B66" s="82">
        <v>4092.79</v>
      </c>
      <c r="C66" s="82">
        <v>211605</v>
      </c>
      <c r="D66" s="82">
        <v>211605</v>
      </c>
      <c r="E66"/>
      <c r="F66"/>
      <c r="G66"/>
      <c r="H66"/>
    </row>
    <row r="67" spans="1:8" ht="14.4" x14ac:dyDescent="0.3">
      <c r="A67" s="184" t="s">
        <v>216</v>
      </c>
      <c r="B67" s="82">
        <v>3095.1</v>
      </c>
      <c r="C67" s="82">
        <v>26651</v>
      </c>
      <c r="D67" s="82">
        <v>26651</v>
      </c>
      <c r="E67"/>
      <c r="F67"/>
      <c r="G67"/>
      <c r="H67"/>
    </row>
    <row r="68" spans="1:8" ht="14.4" x14ac:dyDescent="0.3">
      <c r="A68" s="184" t="s">
        <v>249</v>
      </c>
      <c r="B68" s="82">
        <v>20538.419999999998</v>
      </c>
      <c r="C68" s="82">
        <v>66289</v>
      </c>
      <c r="D68" s="82">
        <v>66289</v>
      </c>
      <c r="E68"/>
      <c r="F68"/>
      <c r="G68"/>
      <c r="H68"/>
    </row>
    <row r="69" spans="1:8" ht="14.4" x14ac:dyDescent="0.3">
      <c r="A69" s="184" t="s">
        <v>250</v>
      </c>
      <c r="B69" s="82">
        <v>75777.960000000006</v>
      </c>
      <c r="C69" s="82">
        <v>155995</v>
      </c>
      <c r="D69" s="82">
        <v>155995</v>
      </c>
      <c r="E69"/>
      <c r="F69"/>
      <c r="G69"/>
      <c r="H69"/>
    </row>
    <row r="70" spans="1:8" ht="14.4" x14ac:dyDescent="0.3">
      <c r="A70" s="140" t="s">
        <v>186</v>
      </c>
      <c r="B70" s="149">
        <v>22361.050000000003</v>
      </c>
      <c r="C70" s="149">
        <v>77757</v>
      </c>
      <c r="D70" s="149">
        <v>77757</v>
      </c>
      <c r="E70"/>
      <c r="F70"/>
      <c r="G70"/>
      <c r="H70"/>
    </row>
    <row r="71" spans="1:8" ht="24.6" x14ac:dyDescent="0.3">
      <c r="A71" s="184" t="s">
        <v>221</v>
      </c>
      <c r="B71" s="82">
        <v>6054.77</v>
      </c>
      <c r="C71" s="82">
        <v>19908</v>
      </c>
      <c r="D71" s="82">
        <v>19908</v>
      </c>
      <c r="E71"/>
      <c r="F71"/>
      <c r="G71"/>
      <c r="H71"/>
    </row>
    <row r="72" spans="1:8" s="139" customFormat="1" ht="14.4" x14ac:dyDescent="0.3">
      <c r="A72" s="184" t="s">
        <v>222</v>
      </c>
      <c r="B72" s="82"/>
      <c r="C72" s="82">
        <v>2655</v>
      </c>
      <c r="D72" s="82">
        <v>2655</v>
      </c>
      <c r="E72"/>
      <c r="F72"/>
      <c r="G72"/>
      <c r="H72"/>
    </row>
    <row r="73" spans="1:8" ht="14.4" x14ac:dyDescent="0.3">
      <c r="A73" s="184" t="s">
        <v>223</v>
      </c>
      <c r="B73" s="82">
        <v>7039.51</v>
      </c>
      <c r="C73" s="82">
        <v>32200</v>
      </c>
      <c r="D73" s="82">
        <v>32200</v>
      </c>
      <c r="E73"/>
      <c r="F73"/>
      <c r="G73"/>
      <c r="H73"/>
    </row>
    <row r="74" spans="1:8" ht="14.4" x14ac:dyDescent="0.3">
      <c r="A74" s="184" t="s">
        <v>224</v>
      </c>
      <c r="B74" s="82">
        <v>2338.88</v>
      </c>
      <c r="C74" s="82">
        <v>2655</v>
      </c>
      <c r="D74" s="82">
        <v>2655</v>
      </c>
      <c r="E74"/>
      <c r="F74"/>
      <c r="G74"/>
      <c r="H74"/>
    </row>
    <row r="75" spans="1:8" ht="14.4" x14ac:dyDescent="0.3">
      <c r="A75" s="184" t="s">
        <v>251</v>
      </c>
      <c r="B75" s="82">
        <v>3469.38</v>
      </c>
      <c r="C75" s="82">
        <v>12376</v>
      </c>
      <c r="D75" s="82">
        <v>12376</v>
      </c>
      <c r="E75"/>
      <c r="F75"/>
      <c r="G75"/>
      <c r="H75"/>
    </row>
    <row r="76" spans="1:8" ht="14.4" x14ac:dyDescent="0.3">
      <c r="A76" s="184" t="s">
        <v>252</v>
      </c>
      <c r="B76" s="82">
        <v>3458.51</v>
      </c>
      <c r="C76" s="82">
        <v>7963</v>
      </c>
      <c r="D76" s="82">
        <v>7963</v>
      </c>
      <c r="E76"/>
      <c r="F76"/>
      <c r="G76"/>
      <c r="H76"/>
    </row>
    <row r="77" spans="1:8" ht="14.4" x14ac:dyDescent="0.3">
      <c r="A77" s="138" t="s">
        <v>174</v>
      </c>
      <c r="B77" s="146">
        <v>398.17</v>
      </c>
      <c r="C77" s="146">
        <v>10618</v>
      </c>
      <c r="D77" s="146">
        <v>10618</v>
      </c>
      <c r="E77"/>
      <c r="F77"/>
      <c r="G77"/>
      <c r="H77"/>
    </row>
    <row r="78" spans="1:8" ht="14.4" x14ac:dyDescent="0.3">
      <c r="A78" s="140" t="s">
        <v>189</v>
      </c>
      <c r="B78" s="149">
        <v>398.17</v>
      </c>
      <c r="C78" s="149">
        <v>10618</v>
      </c>
      <c r="D78" s="149">
        <v>10618</v>
      </c>
      <c r="E78"/>
      <c r="F78"/>
      <c r="G78"/>
      <c r="H78"/>
    </row>
    <row r="79" spans="1:8" ht="14.4" x14ac:dyDescent="0.3">
      <c r="A79" s="184" t="s">
        <v>230</v>
      </c>
      <c r="B79" s="82">
        <v>398.17</v>
      </c>
      <c r="C79" s="82">
        <v>10618</v>
      </c>
      <c r="D79" s="82">
        <v>10618</v>
      </c>
      <c r="E79"/>
      <c r="F79"/>
      <c r="G79"/>
      <c r="H79"/>
    </row>
    <row r="80" spans="1:8" s="139" customFormat="1" ht="14.4" x14ac:dyDescent="0.3">
      <c r="A80" s="138" t="s">
        <v>176</v>
      </c>
      <c r="B80" s="146">
        <v>11724.88</v>
      </c>
      <c r="C80" s="146">
        <v>44559</v>
      </c>
      <c r="D80" s="146">
        <v>44559</v>
      </c>
      <c r="E80"/>
      <c r="F80"/>
      <c r="G80"/>
      <c r="H80"/>
    </row>
    <row r="81" spans="1:8" ht="14.4" x14ac:dyDescent="0.3">
      <c r="A81" s="140" t="s">
        <v>191</v>
      </c>
      <c r="B81" s="149">
        <v>11724.88</v>
      </c>
      <c r="C81" s="149">
        <v>44559</v>
      </c>
      <c r="D81" s="149">
        <v>44559</v>
      </c>
      <c r="E81"/>
      <c r="F81"/>
      <c r="G81"/>
      <c r="H81"/>
    </row>
    <row r="82" spans="1:8" ht="14.4" x14ac:dyDescent="0.3">
      <c r="A82" s="184" t="s">
        <v>253</v>
      </c>
      <c r="B82" s="82">
        <v>3311.25</v>
      </c>
      <c r="C82" s="82">
        <v>9542</v>
      </c>
      <c r="D82" s="82">
        <v>9542</v>
      </c>
      <c r="E82"/>
      <c r="F82"/>
      <c r="G82"/>
      <c r="H82"/>
    </row>
    <row r="83" spans="1:8" ht="14.4" x14ac:dyDescent="0.3">
      <c r="A83" s="184" t="s">
        <v>258</v>
      </c>
      <c r="B83" s="82"/>
      <c r="C83" s="82">
        <v>13272</v>
      </c>
      <c r="D83" s="82">
        <v>13272</v>
      </c>
      <c r="E83"/>
      <c r="F83"/>
      <c r="G83"/>
      <c r="H83"/>
    </row>
    <row r="84" spans="1:8" s="139" customFormat="1" ht="14.4" x14ac:dyDescent="0.3">
      <c r="A84" s="184" t="s">
        <v>234</v>
      </c>
      <c r="B84" s="82">
        <v>8413.6299999999992</v>
      </c>
      <c r="C84" s="82">
        <v>21745</v>
      </c>
      <c r="D84" s="82">
        <v>21745</v>
      </c>
      <c r="E84"/>
      <c r="F84"/>
      <c r="G84"/>
      <c r="H84"/>
    </row>
    <row r="85" spans="1:8" ht="14.4" x14ac:dyDescent="0.3">
      <c r="A85" s="138" t="s">
        <v>177</v>
      </c>
      <c r="B85" s="146">
        <v>306675.33</v>
      </c>
      <c r="C85" s="146">
        <v>3639025</v>
      </c>
      <c r="D85" s="146">
        <v>3639025</v>
      </c>
      <c r="E85"/>
      <c r="F85"/>
      <c r="G85"/>
      <c r="H85"/>
    </row>
    <row r="86" spans="1:8" ht="14.4" x14ac:dyDescent="0.3">
      <c r="A86" s="140" t="s">
        <v>193</v>
      </c>
      <c r="B86" s="149">
        <v>306675.33</v>
      </c>
      <c r="C86" s="149">
        <v>3639025</v>
      </c>
      <c r="D86" s="149">
        <v>3639025</v>
      </c>
      <c r="E86"/>
      <c r="F86"/>
      <c r="G86"/>
      <c r="H86"/>
    </row>
    <row r="87" spans="1:8" s="139" customFormat="1" ht="14.4" x14ac:dyDescent="0.3">
      <c r="A87" s="184" t="s">
        <v>236</v>
      </c>
      <c r="B87" s="82">
        <v>306675.33</v>
      </c>
      <c r="C87" s="82">
        <v>3639025</v>
      </c>
      <c r="D87" s="82">
        <v>3639025</v>
      </c>
      <c r="E87"/>
      <c r="F87"/>
      <c r="G87"/>
      <c r="H87"/>
    </row>
    <row r="88" spans="1:8" ht="14.4" x14ac:dyDescent="0.3">
      <c r="A88" s="366" t="s">
        <v>149</v>
      </c>
      <c r="B88" s="183">
        <v>49098.99</v>
      </c>
      <c r="C88" s="183">
        <v>355450</v>
      </c>
      <c r="D88" s="183">
        <v>355450</v>
      </c>
      <c r="E88"/>
      <c r="F88"/>
      <c r="G88"/>
      <c r="H88"/>
    </row>
    <row r="89" spans="1:8" ht="14.4" x14ac:dyDescent="0.3">
      <c r="A89" s="138" t="s">
        <v>136</v>
      </c>
      <c r="B89" s="146">
        <v>44823.99</v>
      </c>
      <c r="C89" s="146">
        <v>319622</v>
      </c>
      <c r="D89" s="146">
        <v>319622</v>
      </c>
      <c r="E89"/>
      <c r="F89"/>
      <c r="G89"/>
      <c r="H89"/>
    </row>
    <row r="90" spans="1:8" ht="14.4" x14ac:dyDescent="0.3">
      <c r="A90" s="140" t="s">
        <v>137</v>
      </c>
      <c r="B90" s="149">
        <v>44823.99</v>
      </c>
      <c r="C90" s="149">
        <v>319622</v>
      </c>
      <c r="D90" s="149">
        <v>319622</v>
      </c>
      <c r="E90"/>
      <c r="F90"/>
      <c r="G90"/>
      <c r="H90"/>
    </row>
    <row r="91" spans="1:8" ht="14.4" x14ac:dyDescent="0.3">
      <c r="A91" s="184" t="s">
        <v>165</v>
      </c>
      <c r="B91" s="82">
        <v>452.59</v>
      </c>
      <c r="C91" s="82">
        <v>3982</v>
      </c>
      <c r="D91" s="82">
        <v>3982</v>
      </c>
      <c r="E91"/>
      <c r="F91"/>
      <c r="G91"/>
      <c r="H91"/>
    </row>
    <row r="92" spans="1:8" s="139" customFormat="1" ht="14.4" x14ac:dyDescent="0.3">
      <c r="A92" s="184" t="s">
        <v>151</v>
      </c>
      <c r="B92" s="82">
        <v>13404.64</v>
      </c>
      <c r="C92" s="82">
        <v>78306</v>
      </c>
      <c r="D92" s="82">
        <v>78306</v>
      </c>
      <c r="E92"/>
      <c r="F92"/>
      <c r="G92"/>
      <c r="H92"/>
    </row>
    <row r="93" spans="1:8" ht="14.4" x14ac:dyDescent="0.3">
      <c r="A93" s="184" t="s">
        <v>166</v>
      </c>
      <c r="B93" s="82">
        <v>30966.76</v>
      </c>
      <c r="C93" s="82">
        <v>237334</v>
      </c>
      <c r="D93" s="82">
        <v>237334</v>
      </c>
      <c r="E93"/>
      <c r="F93"/>
      <c r="G93"/>
      <c r="H93"/>
    </row>
    <row r="94" spans="1:8" ht="14.4" x14ac:dyDescent="0.3">
      <c r="A94" s="138" t="s">
        <v>175</v>
      </c>
      <c r="B94" s="146">
        <v>2156.75</v>
      </c>
      <c r="C94" s="146"/>
      <c r="D94" s="146"/>
      <c r="E94"/>
      <c r="F94"/>
      <c r="G94"/>
      <c r="H94"/>
    </row>
    <row r="95" spans="1:8" ht="14.4" x14ac:dyDescent="0.3">
      <c r="A95" s="140" t="s">
        <v>190</v>
      </c>
      <c r="B95" s="149">
        <v>2156.75</v>
      </c>
      <c r="C95" s="149"/>
      <c r="D95" s="149"/>
      <c r="E95"/>
      <c r="F95"/>
      <c r="G95"/>
      <c r="H95"/>
    </row>
    <row r="96" spans="1:8" s="139" customFormat="1" ht="14.4" x14ac:dyDescent="0.3">
      <c r="A96" s="184" t="s">
        <v>270</v>
      </c>
      <c r="B96" s="82">
        <v>2156.75</v>
      </c>
      <c r="C96" s="82"/>
      <c r="D96" s="82"/>
      <c r="E96"/>
      <c r="F96"/>
      <c r="G96"/>
      <c r="H96"/>
    </row>
    <row r="97" spans="1:8" ht="14.4" x14ac:dyDescent="0.3">
      <c r="A97" s="138" t="s">
        <v>176</v>
      </c>
      <c r="B97" s="146">
        <v>2118.25</v>
      </c>
      <c r="C97" s="146">
        <v>35828</v>
      </c>
      <c r="D97" s="146">
        <v>35828</v>
      </c>
      <c r="E97"/>
      <c r="F97"/>
      <c r="G97"/>
      <c r="H97"/>
    </row>
    <row r="98" spans="1:8" ht="14.4" x14ac:dyDescent="0.3">
      <c r="A98" s="140" t="s">
        <v>191</v>
      </c>
      <c r="B98" s="149">
        <v>2118.25</v>
      </c>
      <c r="C98" s="149">
        <v>35828</v>
      </c>
      <c r="D98" s="149">
        <v>35828</v>
      </c>
      <c r="E98"/>
      <c r="F98"/>
      <c r="G98"/>
      <c r="H98"/>
    </row>
    <row r="99" spans="1:8" ht="14.4" x14ac:dyDescent="0.3">
      <c r="A99" s="184" t="s">
        <v>253</v>
      </c>
      <c r="B99" s="82">
        <v>2118.25</v>
      </c>
      <c r="C99" s="82">
        <v>35828</v>
      </c>
      <c r="D99" s="82">
        <v>35828</v>
      </c>
      <c r="E99"/>
      <c r="F99"/>
      <c r="G99"/>
      <c r="H99"/>
    </row>
    <row r="100" spans="1:8" ht="14.4" x14ac:dyDescent="0.3">
      <c r="A100" s="366" t="s">
        <v>255</v>
      </c>
      <c r="B100" s="183">
        <v>28256.61</v>
      </c>
      <c r="C100" s="183">
        <v>184019</v>
      </c>
      <c r="D100" s="183">
        <v>184019</v>
      </c>
      <c r="E100"/>
      <c r="F100"/>
      <c r="G100"/>
      <c r="H100"/>
    </row>
    <row r="101" spans="1:8" s="139" customFormat="1" ht="14.4" x14ac:dyDescent="0.3">
      <c r="A101" s="138" t="s">
        <v>136</v>
      </c>
      <c r="B101" s="146">
        <v>11614.95</v>
      </c>
      <c r="C101" s="146">
        <v>53296</v>
      </c>
      <c r="D101" s="146">
        <v>53296</v>
      </c>
      <c r="E101"/>
      <c r="F101"/>
      <c r="G101"/>
      <c r="H101"/>
    </row>
    <row r="102" spans="1:8" ht="14.4" x14ac:dyDescent="0.3">
      <c r="A102" s="140" t="s">
        <v>184</v>
      </c>
      <c r="B102" s="149">
        <v>8301.34</v>
      </c>
      <c r="C102" s="149">
        <v>30070</v>
      </c>
      <c r="D102" s="149">
        <v>30070</v>
      </c>
      <c r="E102"/>
      <c r="F102"/>
      <c r="G102"/>
      <c r="H102"/>
    </row>
    <row r="103" spans="1:8" ht="14.4" x14ac:dyDescent="0.3">
      <c r="A103" s="184" t="s">
        <v>246</v>
      </c>
      <c r="B103" s="82">
        <v>7278.18</v>
      </c>
      <c r="C103" s="82">
        <v>23226</v>
      </c>
      <c r="D103" s="82">
        <v>23226</v>
      </c>
      <c r="E103"/>
      <c r="F103"/>
      <c r="G103"/>
      <c r="H103"/>
    </row>
    <row r="104" spans="1:8" s="139" customFormat="1" ht="14.4" x14ac:dyDescent="0.3">
      <c r="A104" s="184" t="s">
        <v>208</v>
      </c>
      <c r="B104" s="82"/>
      <c r="C104" s="82">
        <v>199</v>
      </c>
      <c r="D104" s="82">
        <v>199</v>
      </c>
      <c r="E104"/>
      <c r="F104"/>
      <c r="G104"/>
      <c r="H104"/>
    </row>
    <row r="105" spans="1:8" ht="14.4" x14ac:dyDescent="0.3">
      <c r="A105" s="184" t="s">
        <v>247</v>
      </c>
      <c r="B105" s="82">
        <v>1023.16</v>
      </c>
      <c r="C105" s="82">
        <v>6645</v>
      </c>
      <c r="D105" s="82">
        <v>6645</v>
      </c>
      <c r="E105"/>
      <c r="F105"/>
      <c r="G105"/>
      <c r="H105"/>
    </row>
    <row r="106" spans="1:8" ht="14.4" x14ac:dyDescent="0.3">
      <c r="A106" s="140" t="s">
        <v>137</v>
      </c>
      <c r="B106" s="149">
        <v>2109.4</v>
      </c>
      <c r="C106" s="149">
        <v>15263</v>
      </c>
      <c r="D106" s="149">
        <v>15263</v>
      </c>
      <c r="E106"/>
      <c r="F106"/>
      <c r="G106"/>
      <c r="H106"/>
    </row>
    <row r="107" spans="1:8" ht="14.4" x14ac:dyDescent="0.3">
      <c r="A107" s="184" t="s">
        <v>165</v>
      </c>
      <c r="B107" s="82">
        <v>1442.25</v>
      </c>
      <c r="C107" s="82">
        <v>10618</v>
      </c>
      <c r="D107" s="82">
        <v>10618</v>
      </c>
      <c r="E107"/>
      <c r="F107"/>
      <c r="G107"/>
      <c r="H107"/>
    </row>
    <row r="108" spans="1:8" s="139" customFormat="1" ht="14.4" x14ac:dyDescent="0.3">
      <c r="A108" s="184" t="s">
        <v>250</v>
      </c>
      <c r="B108" s="82">
        <v>667.15</v>
      </c>
      <c r="C108" s="82">
        <v>4645</v>
      </c>
      <c r="D108" s="82">
        <v>4645</v>
      </c>
      <c r="E108"/>
      <c r="F108"/>
      <c r="G108"/>
      <c r="H108"/>
    </row>
    <row r="109" spans="1:8" ht="14.4" x14ac:dyDescent="0.3">
      <c r="A109" s="140" t="s">
        <v>186</v>
      </c>
      <c r="B109" s="149">
        <v>1204.21</v>
      </c>
      <c r="C109" s="149">
        <v>7963</v>
      </c>
      <c r="D109" s="149">
        <v>7963</v>
      </c>
      <c r="E109"/>
      <c r="F109"/>
      <c r="G109"/>
      <c r="H109"/>
    </row>
    <row r="110" spans="1:8" ht="14.4" x14ac:dyDescent="0.3">
      <c r="A110" s="184" t="s">
        <v>222</v>
      </c>
      <c r="B110" s="82">
        <v>1204.21</v>
      </c>
      <c r="C110" s="82">
        <v>7963</v>
      </c>
      <c r="D110" s="82">
        <v>7963</v>
      </c>
      <c r="E110"/>
      <c r="F110"/>
      <c r="G110"/>
      <c r="H110"/>
    </row>
    <row r="111" spans="1:8" ht="14.4" x14ac:dyDescent="0.3">
      <c r="A111" s="138" t="s">
        <v>173</v>
      </c>
      <c r="B111" s="146">
        <v>462.9</v>
      </c>
      <c r="C111" s="146">
        <v>14412</v>
      </c>
      <c r="D111" s="146">
        <v>14412</v>
      </c>
      <c r="E111"/>
      <c r="F111"/>
      <c r="G111"/>
      <c r="H111"/>
    </row>
    <row r="112" spans="1:8" s="139" customFormat="1" ht="14.4" x14ac:dyDescent="0.3">
      <c r="A112" s="140" t="s">
        <v>187</v>
      </c>
      <c r="B112" s="149">
        <v>462.9</v>
      </c>
      <c r="C112" s="149">
        <v>14412</v>
      </c>
      <c r="D112" s="149">
        <v>14412</v>
      </c>
      <c r="E112"/>
      <c r="F112"/>
      <c r="G112"/>
      <c r="H112"/>
    </row>
    <row r="113" spans="1:8" ht="24.6" x14ac:dyDescent="0.3">
      <c r="A113" s="184" t="s">
        <v>256</v>
      </c>
      <c r="B113" s="82">
        <v>462.9</v>
      </c>
      <c r="C113" s="82">
        <v>14412</v>
      </c>
      <c r="D113" s="82">
        <v>14412</v>
      </c>
      <c r="E113"/>
      <c r="F113"/>
      <c r="G113"/>
      <c r="H113"/>
    </row>
    <row r="114" spans="1:8" ht="14.4" x14ac:dyDescent="0.3">
      <c r="A114" s="138" t="s">
        <v>176</v>
      </c>
      <c r="B114" s="146">
        <v>16178.76</v>
      </c>
      <c r="C114" s="146">
        <v>116311</v>
      </c>
      <c r="D114" s="146">
        <v>116311</v>
      </c>
      <c r="E114"/>
      <c r="F114"/>
      <c r="G114"/>
      <c r="H114"/>
    </row>
    <row r="115" spans="1:8" s="139" customFormat="1" ht="14.4" x14ac:dyDescent="0.3">
      <c r="A115" s="140" t="s">
        <v>192</v>
      </c>
      <c r="B115" s="149">
        <v>16178.76</v>
      </c>
      <c r="C115" s="149">
        <v>116311</v>
      </c>
      <c r="D115" s="149">
        <v>116311</v>
      </c>
      <c r="E115"/>
      <c r="F115"/>
      <c r="G115"/>
      <c r="H115"/>
    </row>
    <row r="116" spans="1:8" ht="14.4" x14ac:dyDescent="0.3">
      <c r="A116" s="184" t="s">
        <v>257</v>
      </c>
      <c r="B116" s="82">
        <v>16178.76</v>
      </c>
      <c r="C116" s="82">
        <v>116311</v>
      </c>
      <c r="D116" s="82">
        <v>116311</v>
      </c>
      <c r="E116"/>
      <c r="F116"/>
      <c r="G116"/>
      <c r="H116"/>
    </row>
    <row r="117" spans="1:8" ht="24.6" x14ac:dyDescent="0.3">
      <c r="A117" s="366" t="s">
        <v>295</v>
      </c>
      <c r="B117" s="183">
        <v>589260.57000000007</v>
      </c>
      <c r="C117" s="183"/>
      <c r="D117" s="183"/>
      <c r="E117"/>
      <c r="F117"/>
      <c r="G117"/>
      <c r="H117"/>
    </row>
    <row r="118" spans="1:8" s="139" customFormat="1" ht="14.4" x14ac:dyDescent="0.3">
      <c r="A118" s="138" t="s">
        <v>172</v>
      </c>
      <c r="B118" s="146">
        <v>13678.76</v>
      </c>
      <c r="C118" s="146"/>
      <c r="D118" s="146"/>
      <c r="E118"/>
      <c r="F118"/>
      <c r="G118"/>
      <c r="H118"/>
    </row>
    <row r="119" spans="1:8" ht="14.4" x14ac:dyDescent="0.3">
      <c r="A119" s="140" t="s">
        <v>180</v>
      </c>
      <c r="B119" s="149">
        <v>11570.54</v>
      </c>
      <c r="C119" s="149"/>
      <c r="D119" s="149"/>
      <c r="E119"/>
      <c r="F119"/>
      <c r="G119"/>
      <c r="H119"/>
    </row>
    <row r="120" spans="1:8" ht="14.4" x14ac:dyDescent="0.3">
      <c r="A120" s="184" t="s">
        <v>197</v>
      </c>
      <c r="B120" s="82">
        <v>11570.54</v>
      </c>
      <c r="C120" s="82"/>
      <c r="D120" s="82"/>
      <c r="E120"/>
      <c r="F120"/>
      <c r="G120"/>
      <c r="H120"/>
    </row>
    <row r="121" spans="1:8" s="139" customFormat="1" ht="14.4" x14ac:dyDescent="0.3">
      <c r="A121" s="140" t="s">
        <v>181</v>
      </c>
      <c r="B121" s="149">
        <v>199.08</v>
      </c>
      <c r="C121" s="149"/>
      <c r="D121" s="149"/>
      <c r="E121"/>
      <c r="F121"/>
      <c r="G121"/>
      <c r="H121"/>
    </row>
    <row r="122" spans="1:8" ht="14.4" x14ac:dyDescent="0.3">
      <c r="A122" s="184" t="s">
        <v>199</v>
      </c>
      <c r="B122" s="82">
        <v>199.08</v>
      </c>
      <c r="C122" s="82"/>
      <c r="D122" s="82"/>
      <c r="E122"/>
      <c r="F122"/>
      <c r="G122"/>
      <c r="H122"/>
    </row>
    <row r="123" spans="1:8" ht="14.4" x14ac:dyDescent="0.3">
      <c r="A123" s="140" t="s">
        <v>182</v>
      </c>
      <c r="B123" s="149">
        <v>1909.14</v>
      </c>
      <c r="C123" s="149"/>
      <c r="D123" s="149"/>
      <c r="E123"/>
      <c r="F123"/>
      <c r="G123"/>
      <c r="H123"/>
    </row>
    <row r="124" spans="1:8" ht="14.4" x14ac:dyDescent="0.3">
      <c r="A124" s="184" t="s">
        <v>200</v>
      </c>
      <c r="B124" s="82">
        <v>1909.14</v>
      </c>
      <c r="C124" s="82"/>
      <c r="D124" s="82"/>
      <c r="E124"/>
      <c r="F124"/>
      <c r="G124"/>
      <c r="H124"/>
    </row>
    <row r="125" spans="1:8" s="139" customFormat="1" ht="14.4" x14ac:dyDescent="0.3">
      <c r="A125" s="138" t="s">
        <v>136</v>
      </c>
      <c r="B125" s="146">
        <v>575581.81000000006</v>
      </c>
      <c r="C125" s="146"/>
      <c r="D125" s="146"/>
      <c r="E125"/>
      <c r="F125"/>
      <c r="G125"/>
      <c r="H125"/>
    </row>
    <row r="126" spans="1:8" ht="14.4" x14ac:dyDescent="0.3">
      <c r="A126" s="140" t="s">
        <v>183</v>
      </c>
      <c r="B126" s="149">
        <v>72318.240000000005</v>
      </c>
      <c r="C126" s="149"/>
      <c r="D126" s="149"/>
      <c r="E126"/>
      <c r="F126"/>
      <c r="G126"/>
      <c r="H126"/>
    </row>
    <row r="127" spans="1:8" s="139" customFormat="1" ht="14.4" x14ac:dyDescent="0.3">
      <c r="A127" s="184" t="s">
        <v>243</v>
      </c>
      <c r="B127" s="82">
        <v>72318.240000000005</v>
      </c>
      <c r="C127" s="82"/>
      <c r="D127" s="82"/>
      <c r="E127"/>
      <c r="F127"/>
      <c r="G127"/>
      <c r="H127"/>
    </row>
    <row r="128" spans="1:8" ht="14.4" x14ac:dyDescent="0.3">
      <c r="A128" s="140" t="s">
        <v>184</v>
      </c>
      <c r="B128" s="149">
        <v>2610.4499999999998</v>
      </c>
      <c r="C128" s="149"/>
      <c r="D128" s="149"/>
      <c r="E128"/>
      <c r="F128"/>
      <c r="G128"/>
      <c r="H128"/>
    </row>
    <row r="129" spans="1:8" s="139" customFormat="1" ht="14.4" x14ac:dyDescent="0.3">
      <c r="A129" s="184" t="s">
        <v>245</v>
      </c>
      <c r="B129" s="82">
        <v>2610.4499999999998</v>
      </c>
      <c r="C129" s="82"/>
      <c r="D129" s="82"/>
      <c r="E129"/>
      <c r="F129"/>
      <c r="G129"/>
      <c r="H129"/>
    </row>
    <row r="130" spans="1:8" ht="14.4" x14ac:dyDescent="0.3">
      <c r="A130" s="140" t="s">
        <v>137</v>
      </c>
      <c r="B130" s="149">
        <v>408988.69</v>
      </c>
      <c r="C130" s="149"/>
      <c r="D130" s="149"/>
      <c r="E130"/>
      <c r="F130"/>
      <c r="G130"/>
      <c r="H130"/>
    </row>
    <row r="131" spans="1:8" ht="14.4" x14ac:dyDescent="0.3">
      <c r="A131" s="184" t="s">
        <v>248</v>
      </c>
      <c r="B131" s="82">
        <v>550.79999999999995</v>
      </c>
      <c r="C131" s="82"/>
      <c r="D131" s="82"/>
      <c r="E131"/>
      <c r="F131"/>
      <c r="G131"/>
      <c r="H131"/>
    </row>
    <row r="132" spans="1:8" s="139" customFormat="1" ht="14.4" x14ac:dyDescent="0.3">
      <c r="A132" s="184" t="s">
        <v>249</v>
      </c>
      <c r="B132" s="82">
        <v>408437.89</v>
      </c>
      <c r="C132" s="82"/>
      <c r="D132" s="82"/>
      <c r="E132"/>
      <c r="F132"/>
      <c r="G132"/>
      <c r="H132"/>
    </row>
    <row r="133" spans="1:8" ht="14.4" x14ac:dyDescent="0.3">
      <c r="A133" s="140" t="s">
        <v>185</v>
      </c>
      <c r="B133" s="149">
        <v>88234.12</v>
      </c>
      <c r="C133" s="149"/>
      <c r="D133" s="149"/>
      <c r="E133"/>
      <c r="F133"/>
      <c r="G133"/>
      <c r="H133"/>
    </row>
    <row r="134" spans="1:8" s="139" customFormat="1" ht="14.4" x14ac:dyDescent="0.3">
      <c r="A134" s="184" t="s">
        <v>220</v>
      </c>
      <c r="B134" s="82">
        <v>88234.12</v>
      </c>
      <c r="C134" s="82"/>
      <c r="D134" s="82"/>
      <c r="E134"/>
      <c r="F134"/>
      <c r="G134"/>
      <c r="H134"/>
    </row>
    <row r="135" spans="1:8" ht="14.4" x14ac:dyDescent="0.3">
      <c r="A135" s="140" t="s">
        <v>186</v>
      </c>
      <c r="B135" s="149">
        <v>3430.31</v>
      </c>
      <c r="C135" s="149"/>
      <c r="D135" s="149"/>
      <c r="E135"/>
      <c r="F135"/>
      <c r="G135"/>
      <c r="H135"/>
    </row>
    <row r="136" spans="1:8" s="139" customFormat="1" ht="14.4" x14ac:dyDescent="0.3">
      <c r="A136" s="184" t="s">
        <v>223</v>
      </c>
      <c r="B136" s="82">
        <v>3403.77</v>
      </c>
      <c r="C136" s="82"/>
      <c r="D136" s="82"/>
      <c r="E136"/>
      <c r="F136"/>
      <c r="G136"/>
      <c r="H136"/>
    </row>
    <row r="137" spans="1:8" ht="14.4" x14ac:dyDescent="0.3">
      <c r="A137" s="184" t="s">
        <v>252</v>
      </c>
      <c r="B137" s="82">
        <v>26.54</v>
      </c>
      <c r="C137" s="82"/>
      <c r="D137" s="82"/>
      <c r="E137"/>
      <c r="F137"/>
      <c r="G137"/>
      <c r="H137"/>
    </row>
    <row r="138" spans="1:8" ht="14.4" x14ac:dyDescent="0.3">
      <c r="A138" s="84" t="s">
        <v>271</v>
      </c>
      <c r="B138" s="82">
        <v>5285322.0899999971</v>
      </c>
      <c r="C138" s="82">
        <v>14415988</v>
      </c>
      <c r="D138" s="82">
        <v>14415988</v>
      </c>
      <c r="E138"/>
      <c r="F138"/>
      <c r="G138"/>
      <c r="H138"/>
    </row>
    <row r="139" spans="1:8" ht="14.4" x14ac:dyDescent="0.3">
      <c r="A139"/>
      <c r="B139"/>
      <c r="C139"/>
      <c r="D139"/>
      <c r="E139"/>
      <c r="F139"/>
      <c r="G139"/>
      <c r="H139"/>
    </row>
    <row r="140" spans="1:8" ht="14.4" x14ac:dyDescent="0.3">
      <c r="A140"/>
      <c r="B140"/>
      <c r="C140"/>
      <c r="D140"/>
      <c r="E140"/>
      <c r="F140"/>
      <c r="G140"/>
      <c r="H140"/>
    </row>
    <row r="141" spans="1:8" s="139" customFormat="1" ht="14.4" x14ac:dyDescent="0.3">
      <c r="A141"/>
      <c r="B141"/>
      <c r="C141"/>
      <c r="D141"/>
      <c r="E141"/>
      <c r="F141"/>
      <c r="G141"/>
      <c r="H141"/>
    </row>
    <row r="142" spans="1:8" ht="14.4" x14ac:dyDescent="0.3">
      <c r="A142"/>
      <c r="B142"/>
      <c r="C142"/>
      <c r="D142"/>
      <c r="E142"/>
      <c r="F142"/>
      <c r="G142"/>
      <c r="H142"/>
    </row>
    <row r="143" spans="1:8" s="139" customFormat="1" ht="14.4" x14ac:dyDescent="0.3">
      <c r="A143"/>
      <c r="B143"/>
      <c r="C143"/>
      <c r="D143"/>
      <c r="E143"/>
      <c r="F143"/>
      <c r="G143"/>
      <c r="H143"/>
    </row>
    <row r="144" spans="1:8" ht="14.4" x14ac:dyDescent="0.3">
      <c r="A144"/>
      <c r="B144"/>
      <c r="C144"/>
      <c r="D144"/>
      <c r="E144"/>
      <c r="F144"/>
      <c r="G144"/>
      <c r="H144"/>
    </row>
    <row r="145" spans="1:8" ht="14.4" x14ac:dyDescent="0.3">
      <c r="A145"/>
      <c r="B145"/>
      <c r="C145"/>
      <c r="D145"/>
      <c r="E145"/>
      <c r="F145"/>
      <c r="G145"/>
      <c r="H145"/>
    </row>
    <row r="146" spans="1:8" ht="14.4" x14ac:dyDescent="0.3">
      <c r="A146"/>
      <c r="B146"/>
      <c r="C146"/>
      <c r="D146"/>
      <c r="E146"/>
      <c r="F146"/>
      <c r="G146"/>
      <c r="H146"/>
    </row>
    <row r="147" spans="1:8" s="139" customFormat="1" ht="14.4" x14ac:dyDescent="0.3">
      <c r="A147"/>
      <c r="B147"/>
      <c r="C147"/>
      <c r="D147"/>
      <c r="E147"/>
      <c r="F147"/>
      <c r="G147"/>
      <c r="H147"/>
    </row>
    <row r="148" spans="1:8" ht="14.4" x14ac:dyDescent="0.3">
      <c r="A148"/>
      <c r="B148"/>
      <c r="C148"/>
      <c r="D148"/>
      <c r="E148"/>
      <c r="F148"/>
      <c r="G148"/>
      <c r="H148"/>
    </row>
    <row r="149" spans="1:8" ht="14.4" x14ac:dyDescent="0.3">
      <c r="A149"/>
      <c r="B149"/>
      <c r="C149"/>
      <c r="D149"/>
      <c r="E149"/>
      <c r="F149"/>
      <c r="G149"/>
      <c r="H149"/>
    </row>
    <row r="150" spans="1:8" s="139" customFormat="1" ht="14.4" x14ac:dyDescent="0.3">
      <c r="A150"/>
      <c r="B150"/>
      <c r="C150"/>
      <c r="D150"/>
      <c r="E150"/>
      <c r="F150"/>
      <c r="G150"/>
      <c r="H150"/>
    </row>
    <row r="151" spans="1:8" ht="14.4" x14ac:dyDescent="0.3">
      <c r="A151"/>
      <c r="B151"/>
      <c r="C151"/>
      <c r="D151"/>
      <c r="E151"/>
      <c r="F151"/>
      <c r="G151"/>
      <c r="H151"/>
    </row>
    <row r="152" spans="1:8" ht="14.4" x14ac:dyDescent="0.3">
      <c r="A152"/>
      <c r="B152"/>
      <c r="C152"/>
      <c r="D152"/>
      <c r="E152"/>
      <c r="F152"/>
      <c r="G152"/>
      <c r="H152"/>
    </row>
    <row r="153" spans="1:8" ht="14.4" x14ac:dyDescent="0.3">
      <c r="A153"/>
      <c r="B153"/>
      <c r="C153"/>
      <c r="D153"/>
      <c r="E153"/>
      <c r="F153"/>
      <c r="G153"/>
      <c r="H153"/>
    </row>
    <row r="154" spans="1:8" s="139" customFormat="1" ht="14.4" x14ac:dyDescent="0.3">
      <c r="A154"/>
      <c r="B154"/>
      <c r="C154"/>
      <c r="D154"/>
      <c r="E154"/>
      <c r="F154"/>
      <c r="G154"/>
      <c r="H154"/>
    </row>
    <row r="155" spans="1:8" ht="14.4" x14ac:dyDescent="0.3">
      <c r="A155"/>
      <c r="B155"/>
      <c r="C155"/>
      <c r="D155"/>
      <c r="E155"/>
      <c r="F155"/>
      <c r="G155"/>
      <c r="H155"/>
    </row>
    <row r="156" spans="1:8" s="139" customFormat="1" ht="14.4" x14ac:dyDescent="0.3">
      <c r="A156"/>
      <c r="B156"/>
      <c r="C156"/>
      <c r="D156"/>
      <c r="E156"/>
      <c r="F156"/>
      <c r="G156"/>
      <c r="H156"/>
    </row>
    <row r="157" spans="1:8" ht="14.4" x14ac:dyDescent="0.3">
      <c r="A157"/>
      <c r="B157"/>
      <c r="C157"/>
      <c r="D157"/>
      <c r="E157"/>
      <c r="F157"/>
      <c r="G157"/>
      <c r="H157"/>
    </row>
    <row r="158" spans="1:8" ht="14.4" x14ac:dyDescent="0.3">
      <c r="A158"/>
      <c r="B158"/>
      <c r="C158"/>
      <c r="D158"/>
      <c r="E158"/>
      <c r="F158"/>
      <c r="G158"/>
      <c r="H158"/>
    </row>
    <row r="159" spans="1:8" s="139" customFormat="1" ht="14.4" x14ac:dyDescent="0.3">
      <c r="A159"/>
      <c r="B159"/>
      <c r="C159"/>
      <c r="D159"/>
      <c r="E159"/>
      <c r="F159"/>
      <c r="G159"/>
      <c r="H159"/>
    </row>
    <row r="160" spans="1:8" ht="14.4" x14ac:dyDescent="0.3">
      <c r="A160"/>
      <c r="B160"/>
      <c r="C160"/>
      <c r="D160"/>
      <c r="E160"/>
      <c r="F160"/>
      <c r="G160"/>
      <c r="H160"/>
    </row>
    <row r="161" spans="1:8" s="139" customFormat="1" ht="14.4" x14ac:dyDescent="0.3">
      <c r="A161"/>
      <c r="B161"/>
      <c r="C161"/>
      <c r="D161"/>
      <c r="E161"/>
      <c r="F161"/>
      <c r="G161"/>
      <c r="H161"/>
    </row>
    <row r="162" spans="1:8" ht="14.4" x14ac:dyDescent="0.3">
      <c r="A162"/>
      <c r="B162"/>
      <c r="C162"/>
      <c r="D162"/>
      <c r="E162"/>
      <c r="F162"/>
      <c r="G162"/>
      <c r="H162"/>
    </row>
    <row r="163" spans="1:8" ht="14.4" x14ac:dyDescent="0.3">
      <c r="A163"/>
      <c r="B163"/>
      <c r="C163"/>
      <c r="D163"/>
      <c r="E163"/>
      <c r="F163"/>
      <c r="G163"/>
      <c r="H163"/>
    </row>
    <row r="164" spans="1:8" ht="14.4" x14ac:dyDescent="0.3">
      <c r="A164"/>
      <c r="B164"/>
      <c r="C164"/>
      <c r="D164"/>
      <c r="E164"/>
      <c r="F164"/>
      <c r="G164"/>
      <c r="H164"/>
    </row>
    <row r="165" spans="1:8" s="139" customFormat="1" ht="14.4" x14ac:dyDescent="0.3">
      <c r="A165"/>
      <c r="B165"/>
      <c r="C165"/>
      <c r="D165"/>
      <c r="E165"/>
      <c r="F165"/>
      <c r="G165"/>
      <c r="H165"/>
    </row>
    <row r="166" spans="1:8" ht="14.4" x14ac:dyDescent="0.3">
      <c r="A166"/>
      <c r="B166"/>
      <c r="C166"/>
      <c r="D166"/>
      <c r="E166"/>
      <c r="F166"/>
      <c r="G166"/>
      <c r="H166"/>
    </row>
    <row r="167" spans="1:8" ht="14.4" x14ac:dyDescent="0.3">
      <c r="A167"/>
      <c r="B167"/>
      <c r="C167"/>
      <c r="D167"/>
      <c r="E167"/>
      <c r="F167"/>
      <c r="G167"/>
      <c r="H167"/>
    </row>
    <row r="168" spans="1:8" s="139" customFormat="1" ht="14.4" x14ac:dyDescent="0.3">
      <c r="A168"/>
      <c r="B168"/>
      <c r="C168"/>
      <c r="D168"/>
      <c r="E168"/>
      <c r="F168"/>
      <c r="G168"/>
      <c r="H168"/>
    </row>
    <row r="169" spans="1:8" ht="14.4" x14ac:dyDescent="0.3">
      <c r="A169"/>
      <c r="B169"/>
      <c r="C169"/>
      <c r="D169"/>
      <c r="E169"/>
      <c r="F169"/>
      <c r="G169"/>
      <c r="H169"/>
    </row>
    <row r="170" spans="1:8" ht="14.4" x14ac:dyDescent="0.3">
      <c r="A170"/>
      <c r="B170"/>
      <c r="C170"/>
      <c r="D170"/>
      <c r="E170"/>
      <c r="F170"/>
      <c r="G170"/>
      <c r="H170"/>
    </row>
    <row r="171" spans="1:8" s="139" customFormat="1" ht="14.4" x14ac:dyDescent="0.3">
      <c r="A171"/>
      <c r="B171"/>
      <c r="C171"/>
      <c r="D171"/>
      <c r="E171"/>
      <c r="F171"/>
      <c r="G171"/>
      <c r="H171"/>
    </row>
    <row r="172" spans="1:8" ht="14.4" x14ac:dyDescent="0.3">
      <c r="A172"/>
      <c r="B172"/>
      <c r="C172"/>
      <c r="D172"/>
      <c r="E172"/>
      <c r="F172"/>
      <c r="G172"/>
      <c r="H172"/>
    </row>
    <row r="173" spans="1:8" ht="14.4" x14ac:dyDescent="0.3">
      <c r="A173"/>
      <c r="B173"/>
      <c r="C173"/>
      <c r="D173"/>
      <c r="E173"/>
      <c r="F173"/>
      <c r="G173"/>
      <c r="H173"/>
    </row>
    <row r="174" spans="1:8" ht="14.4" x14ac:dyDescent="0.3">
      <c r="A174" s="119"/>
      <c r="B174" s="174"/>
      <c r="C174" s="174"/>
      <c r="D174" s="174"/>
      <c r="E174" s="174"/>
      <c r="F174" s="174"/>
      <c r="G174" s="124"/>
      <c r="H174" s="124"/>
    </row>
    <row r="175" spans="1:8" ht="14.4" x14ac:dyDescent="0.3">
      <c r="A175" s="119"/>
      <c r="B175" s="174"/>
      <c r="C175" s="174"/>
      <c r="D175" s="174"/>
      <c r="E175" s="174"/>
      <c r="F175" s="174"/>
      <c r="G175" s="124"/>
      <c r="H175" s="124"/>
    </row>
    <row r="176" spans="1:8" ht="14.4" x14ac:dyDescent="0.3">
      <c r="A176" s="119"/>
      <c r="B176" s="174"/>
      <c r="C176" s="174"/>
      <c r="D176" s="174"/>
      <c r="E176" s="174"/>
      <c r="F176" s="174"/>
      <c r="G176" s="124"/>
      <c r="H176" s="124"/>
    </row>
    <row r="177" spans="1:8" ht="14.4" x14ac:dyDescent="0.3">
      <c r="A177" s="119"/>
      <c r="B177" s="174"/>
      <c r="C177" s="174"/>
      <c r="D177" s="174"/>
      <c r="E177" s="174"/>
      <c r="F177" s="174"/>
      <c r="G177" s="124"/>
      <c r="H177" s="124"/>
    </row>
    <row r="178" spans="1:8" ht="14.4" x14ac:dyDescent="0.3">
      <c r="A178" s="119"/>
      <c r="B178" s="174"/>
      <c r="C178" s="174"/>
      <c r="D178" s="174"/>
      <c r="E178" s="174"/>
      <c r="F178" s="174"/>
      <c r="G178" s="124"/>
      <c r="H178" s="124"/>
    </row>
    <row r="179" spans="1:8" ht="14.4" x14ac:dyDescent="0.3">
      <c r="A179" s="119"/>
      <c r="B179" s="174"/>
      <c r="C179" s="174"/>
      <c r="D179" s="174"/>
      <c r="E179" s="174"/>
      <c r="F179" s="174"/>
      <c r="G179" s="124"/>
      <c r="H179" s="124"/>
    </row>
    <row r="180" spans="1:8" ht="14.4" x14ac:dyDescent="0.3">
      <c r="A180" s="119"/>
      <c r="B180" s="174"/>
      <c r="C180" s="174"/>
      <c r="D180" s="174"/>
      <c r="E180" s="174"/>
      <c r="F180" s="174"/>
      <c r="G180" s="124"/>
      <c r="H180" s="124"/>
    </row>
    <row r="181" spans="1:8" ht="14.4" x14ac:dyDescent="0.3">
      <c r="A181" s="119"/>
      <c r="B181" s="174"/>
      <c r="C181" s="174"/>
      <c r="D181" s="174"/>
      <c r="E181" s="174"/>
      <c r="F181" s="174"/>
      <c r="G181" s="124"/>
      <c r="H181" s="124"/>
    </row>
    <row r="182" spans="1:8" ht="14.4" x14ac:dyDescent="0.3">
      <c r="A182" s="119"/>
      <c r="B182" s="174"/>
      <c r="C182" s="174"/>
      <c r="D182" s="174"/>
      <c r="E182" s="174"/>
      <c r="F182" s="174"/>
      <c r="G182" s="124"/>
      <c r="H182" s="124"/>
    </row>
    <row r="183" spans="1:8" ht="14.4" x14ac:dyDescent="0.3">
      <c r="A183" s="119"/>
      <c r="B183" s="174"/>
      <c r="C183" s="174"/>
      <c r="D183" s="174"/>
      <c r="E183" s="174"/>
      <c r="F183" s="174"/>
      <c r="G183" s="124"/>
      <c r="H183" s="124"/>
    </row>
    <row r="184" spans="1:8" ht="14.4" x14ac:dyDescent="0.3">
      <c r="A184" s="119"/>
      <c r="B184" s="174"/>
      <c r="C184" s="174"/>
      <c r="D184" s="174"/>
      <c r="E184" s="174"/>
      <c r="F184" s="174"/>
      <c r="G184" s="124"/>
      <c r="H184" s="124"/>
    </row>
    <row r="185" spans="1:8" ht="14.4" x14ac:dyDescent="0.3">
      <c r="A185" s="119"/>
      <c r="B185" s="174"/>
      <c r="C185" s="174"/>
      <c r="D185" s="174"/>
      <c r="E185" s="174"/>
      <c r="F185" s="174"/>
      <c r="G185" s="124"/>
      <c r="H185" s="124"/>
    </row>
    <row r="186" spans="1:8" ht="14.4" x14ac:dyDescent="0.3">
      <c r="A186" s="119"/>
      <c r="B186" s="174"/>
      <c r="C186" s="174"/>
      <c r="D186" s="174"/>
      <c r="E186" s="174"/>
      <c r="F186" s="174"/>
      <c r="G186" s="124"/>
      <c r="H186" s="124"/>
    </row>
    <row r="187" spans="1:8" ht="14.4" x14ac:dyDescent="0.3">
      <c r="A187" s="119"/>
      <c r="B187" s="174"/>
      <c r="C187" s="174"/>
      <c r="D187" s="174"/>
      <c r="E187" s="174"/>
      <c r="F187" s="174"/>
      <c r="G187" s="124"/>
      <c r="H187" s="124"/>
    </row>
    <row r="188" spans="1:8" ht="14.4" x14ac:dyDescent="0.3">
      <c r="A188" s="119"/>
      <c r="B188" s="174"/>
      <c r="C188" s="174"/>
      <c r="D188" s="174"/>
      <c r="E188" s="174"/>
      <c r="F188" s="174"/>
      <c r="G188" s="124"/>
      <c r="H188" s="124"/>
    </row>
    <row r="189" spans="1:8" ht="14.4" x14ac:dyDescent="0.3">
      <c r="A189" s="119"/>
      <c r="B189" s="174"/>
      <c r="C189" s="174"/>
      <c r="D189" s="174"/>
      <c r="E189" s="174"/>
      <c r="F189" s="174"/>
      <c r="G189" s="124"/>
      <c r="H189" s="124"/>
    </row>
    <row r="190" spans="1:8" ht="14.4" x14ac:dyDescent="0.3">
      <c r="A190" s="119"/>
      <c r="B190" s="174"/>
      <c r="C190" s="174"/>
      <c r="D190" s="174"/>
      <c r="E190" s="174"/>
      <c r="F190" s="174"/>
      <c r="G190" s="124"/>
      <c r="H190" s="124"/>
    </row>
    <row r="191" spans="1:8" ht="14.4" x14ac:dyDescent="0.3">
      <c r="A191" s="119"/>
      <c r="B191" s="174"/>
      <c r="C191" s="174"/>
      <c r="D191" s="174"/>
      <c r="E191" s="174"/>
      <c r="F191" s="174"/>
      <c r="G191" s="124"/>
      <c r="H191" s="124"/>
    </row>
    <row r="192" spans="1:8" ht="14.4" x14ac:dyDescent="0.3">
      <c r="A192" s="119"/>
      <c r="B192" s="174"/>
      <c r="C192" s="174"/>
      <c r="D192" s="174"/>
      <c r="E192" s="174"/>
      <c r="F192" s="174"/>
      <c r="G192" s="124"/>
      <c r="H192" s="124"/>
    </row>
    <row r="193" spans="1:8" ht="14.4" x14ac:dyDescent="0.3">
      <c r="A193" s="119"/>
      <c r="B193" s="174"/>
      <c r="C193" s="174"/>
      <c r="D193" s="174"/>
      <c r="E193" s="174"/>
      <c r="F193" s="174"/>
      <c r="G193" s="124"/>
      <c r="H193" s="124"/>
    </row>
    <row r="194" spans="1:8" ht="14.4" x14ac:dyDescent="0.3">
      <c r="A194" s="119"/>
      <c r="B194" s="174"/>
      <c r="C194" s="174"/>
      <c r="D194" s="174"/>
      <c r="E194" s="174"/>
      <c r="F194" s="174"/>
      <c r="G194" s="124"/>
      <c r="H194" s="124"/>
    </row>
    <row r="195" spans="1:8" ht="14.4" x14ac:dyDescent="0.3">
      <c r="A195" s="119"/>
      <c r="B195" s="174"/>
      <c r="C195" s="174"/>
      <c r="D195" s="174"/>
      <c r="E195" s="174"/>
      <c r="F195" s="174"/>
      <c r="G195" s="124"/>
      <c r="H195" s="124"/>
    </row>
    <row r="196" spans="1:8" ht="14.4" x14ac:dyDescent="0.3">
      <c r="A196" s="119"/>
      <c r="B196" s="174"/>
      <c r="C196" s="174"/>
      <c r="D196" s="174"/>
      <c r="E196" s="174"/>
      <c r="F196" s="174"/>
      <c r="G196" s="124"/>
      <c r="H196" s="124"/>
    </row>
    <row r="197" spans="1:8" ht="14.4" x14ac:dyDescent="0.3">
      <c r="A197" s="119"/>
      <c r="B197" s="174"/>
      <c r="C197" s="174"/>
      <c r="D197" s="174"/>
      <c r="E197" s="174"/>
      <c r="F197" s="174"/>
      <c r="G197" s="124"/>
      <c r="H197" s="124"/>
    </row>
    <row r="198" spans="1:8" ht="14.4" x14ac:dyDescent="0.3">
      <c r="A198" s="119"/>
      <c r="B198" s="174"/>
      <c r="C198" s="174"/>
      <c r="D198" s="174"/>
      <c r="E198" s="174"/>
      <c r="F198" s="174"/>
      <c r="G198" s="124"/>
      <c r="H198" s="124"/>
    </row>
    <row r="199" spans="1:8" ht="14.4" x14ac:dyDescent="0.3">
      <c r="A199" s="119"/>
      <c r="B199" s="174"/>
      <c r="C199" s="174"/>
      <c r="D199" s="174"/>
      <c r="E199" s="174"/>
      <c r="F199" s="174"/>
      <c r="G199" s="124"/>
      <c r="H199" s="124"/>
    </row>
    <row r="200" spans="1:8" ht="14.4" x14ac:dyDescent="0.3">
      <c r="A200" s="119"/>
      <c r="B200" s="174"/>
      <c r="C200" s="174"/>
      <c r="D200" s="174"/>
      <c r="E200" s="174"/>
      <c r="F200" s="174"/>
      <c r="G200" s="124"/>
      <c r="H200" s="124"/>
    </row>
    <row r="201" spans="1:8" ht="14.4" x14ac:dyDescent="0.3">
      <c r="A201" s="119"/>
      <c r="B201" s="174"/>
      <c r="C201" s="174"/>
      <c r="D201" s="174"/>
      <c r="E201" s="174"/>
      <c r="F201" s="174"/>
      <c r="G201" s="124"/>
      <c r="H201" s="124"/>
    </row>
    <row r="202" spans="1:8" ht="14.4" x14ac:dyDescent="0.3">
      <c r="A202" s="119"/>
      <c r="B202" s="174"/>
      <c r="C202" s="174"/>
      <c r="D202" s="174"/>
      <c r="E202" s="174"/>
      <c r="F202" s="174"/>
      <c r="G202" s="124"/>
      <c r="H202" s="124"/>
    </row>
    <row r="203" spans="1:8" ht="14.4" x14ac:dyDescent="0.3">
      <c r="A203" s="119"/>
      <c r="B203" s="174"/>
      <c r="C203" s="174"/>
      <c r="D203" s="174"/>
      <c r="E203" s="174"/>
      <c r="F203" s="174"/>
      <c r="G203" s="124"/>
      <c r="H203" s="124"/>
    </row>
    <row r="204" spans="1:8" ht="14.4" x14ac:dyDescent="0.3">
      <c r="A204" s="119"/>
      <c r="B204" s="174"/>
      <c r="C204" s="174"/>
      <c r="D204" s="174"/>
      <c r="E204" s="174"/>
      <c r="F204" s="174"/>
      <c r="G204" s="124"/>
      <c r="H204" s="124"/>
    </row>
    <row r="205" spans="1:8" ht="14.4" x14ac:dyDescent="0.3">
      <c r="A205" s="119"/>
      <c r="B205" s="174"/>
      <c r="C205" s="174"/>
      <c r="D205" s="174"/>
      <c r="E205" s="174"/>
      <c r="F205" s="174"/>
      <c r="G205" s="124"/>
      <c r="H205" s="124"/>
    </row>
    <row r="206" spans="1:8" ht="14.4" x14ac:dyDescent="0.3">
      <c r="A206" s="119"/>
      <c r="B206" s="174"/>
      <c r="C206" s="174"/>
      <c r="D206" s="174"/>
      <c r="E206" s="174"/>
      <c r="F206" s="174"/>
      <c r="G206" s="124"/>
      <c r="H206" s="124"/>
    </row>
    <row r="207" spans="1:8" ht="14.4" x14ac:dyDescent="0.3">
      <c r="A207" s="119"/>
      <c r="B207" s="174"/>
      <c r="C207" s="174"/>
      <c r="D207" s="174"/>
      <c r="E207" s="174"/>
      <c r="F207" s="174"/>
      <c r="G207" s="124"/>
      <c r="H207" s="124"/>
    </row>
    <row r="208" spans="1:8" ht="14.4" x14ac:dyDescent="0.3">
      <c r="A208" s="119"/>
      <c r="B208" s="174"/>
      <c r="C208" s="174"/>
      <c r="D208" s="174"/>
      <c r="E208" s="174"/>
      <c r="F208" s="174"/>
      <c r="G208" s="124"/>
      <c r="H208" s="124"/>
    </row>
    <row r="209" spans="1:8" ht="14.4" x14ac:dyDescent="0.3">
      <c r="A209" s="119"/>
      <c r="B209" s="174"/>
      <c r="C209" s="174"/>
      <c r="D209" s="174"/>
      <c r="E209" s="174"/>
      <c r="F209" s="174"/>
      <c r="G209" s="124"/>
      <c r="H209" s="124"/>
    </row>
    <row r="210" spans="1:8" ht="14.4" x14ac:dyDescent="0.3">
      <c r="A210" s="119"/>
      <c r="B210" s="174"/>
      <c r="C210" s="174"/>
      <c r="D210" s="174"/>
      <c r="E210" s="174"/>
      <c r="F210" s="174"/>
      <c r="G210" s="124"/>
      <c r="H210" s="124"/>
    </row>
    <row r="211" spans="1:8" ht="14.4" x14ac:dyDescent="0.3">
      <c r="A211" s="119"/>
      <c r="B211" s="174"/>
      <c r="C211" s="174"/>
      <c r="D211" s="174"/>
      <c r="E211" s="174"/>
      <c r="F211" s="174"/>
      <c r="G211" s="124"/>
      <c r="H211" s="124"/>
    </row>
    <row r="212" spans="1:8" ht="14.4" x14ac:dyDescent="0.3">
      <c r="A212" s="119"/>
      <c r="B212" s="174"/>
      <c r="C212" s="174"/>
      <c r="D212" s="174"/>
      <c r="E212" s="174"/>
      <c r="F212" s="174"/>
      <c r="G212" s="124"/>
      <c r="H212" s="124"/>
    </row>
    <row r="213" spans="1:8" ht="14.4" x14ac:dyDescent="0.3">
      <c r="A213" s="119"/>
      <c r="B213" s="174"/>
      <c r="C213" s="174"/>
      <c r="D213" s="174"/>
      <c r="E213" s="174"/>
      <c r="F213" s="174"/>
      <c r="G213" s="124"/>
      <c r="H213" s="124"/>
    </row>
    <row r="214" spans="1:8" ht="14.4" x14ac:dyDescent="0.3">
      <c r="A214" s="119"/>
      <c r="B214" s="174"/>
      <c r="C214" s="174"/>
      <c r="D214" s="174"/>
      <c r="E214" s="174"/>
      <c r="F214" s="174"/>
      <c r="G214" s="124"/>
      <c r="H214" s="124"/>
    </row>
    <row r="215" spans="1:8" ht="14.4" x14ac:dyDescent="0.3">
      <c r="A215" s="119"/>
      <c r="B215" s="174"/>
      <c r="C215" s="174"/>
      <c r="D215" s="174"/>
      <c r="E215" s="174"/>
      <c r="F215" s="174"/>
      <c r="G215" s="124"/>
      <c r="H215" s="124"/>
    </row>
    <row r="216" spans="1:8" ht="14.4" x14ac:dyDescent="0.3">
      <c r="A216" s="119"/>
      <c r="B216" s="174"/>
      <c r="C216" s="174"/>
      <c r="D216" s="174"/>
      <c r="E216" s="174"/>
      <c r="F216" s="174"/>
      <c r="G216" s="124"/>
      <c r="H216" s="124"/>
    </row>
    <row r="217" spans="1:8" ht="14.4" x14ac:dyDescent="0.3">
      <c r="A217" s="119"/>
      <c r="B217" s="174"/>
      <c r="C217" s="174"/>
      <c r="D217" s="174"/>
      <c r="E217" s="174"/>
      <c r="F217" s="174"/>
      <c r="G217" s="124"/>
      <c r="H217" s="124"/>
    </row>
    <row r="218" spans="1:8" ht="14.4" x14ac:dyDescent="0.3">
      <c r="A218" s="119"/>
      <c r="B218" s="174"/>
      <c r="C218" s="174"/>
      <c r="D218" s="174"/>
      <c r="E218" s="174"/>
      <c r="F218" s="174"/>
      <c r="G218" s="124"/>
      <c r="H218" s="124"/>
    </row>
    <row r="219" spans="1:8" ht="14.4" x14ac:dyDescent="0.3">
      <c r="A219" s="119"/>
      <c r="B219" s="174"/>
      <c r="C219" s="174"/>
      <c r="D219" s="174"/>
      <c r="E219" s="174"/>
      <c r="F219" s="174"/>
      <c r="G219" s="124"/>
      <c r="H219" s="124"/>
    </row>
    <row r="220" spans="1:8" ht="14.4" x14ac:dyDescent="0.3">
      <c r="A220" s="119"/>
      <c r="B220" s="174"/>
      <c r="C220" s="174"/>
      <c r="D220" s="174"/>
      <c r="E220" s="174"/>
      <c r="F220" s="174"/>
      <c r="G220" s="124"/>
      <c r="H220" s="124"/>
    </row>
    <row r="221" spans="1:8" ht="14.4" x14ac:dyDescent="0.3">
      <c r="A221" s="119"/>
      <c r="B221" s="174"/>
      <c r="C221" s="174"/>
      <c r="D221" s="174"/>
      <c r="E221" s="174"/>
      <c r="F221" s="174"/>
      <c r="G221" s="124"/>
      <c r="H221" s="124"/>
    </row>
    <row r="222" spans="1:8" ht="14.4" x14ac:dyDescent="0.3">
      <c r="A222" s="119"/>
      <c r="B222" s="174"/>
      <c r="C222" s="174"/>
      <c r="D222" s="174"/>
      <c r="E222" s="174"/>
      <c r="F222" s="174"/>
      <c r="G222" s="124"/>
      <c r="H222" s="124"/>
    </row>
    <row r="223" spans="1:8" ht="14.4" x14ac:dyDescent="0.3">
      <c r="A223" s="119"/>
      <c r="B223" s="174"/>
      <c r="C223" s="174"/>
      <c r="D223" s="174"/>
      <c r="E223" s="174"/>
      <c r="F223" s="174"/>
      <c r="G223" s="124"/>
      <c r="H223" s="124"/>
    </row>
    <row r="224" spans="1:8" ht="14.4" x14ac:dyDescent="0.3">
      <c r="A224" s="119"/>
      <c r="B224" s="174"/>
      <c r="C224" s="174"/>
      <c r="D224" s="174"/>
      <c r="E224" s="174"/>
      <c r="F224" s="174"/>
      <c r="G224" s="124"/>
      <c r="H224" s="124"/>
    </row>
    <row r="225" spans="1:8" ht="14.4" x14ac:dyDescent="0.3">
      <c r="A225" s="119"/>
      <c r="B225" s="174"/>
      <c r="C225" s="174"/>
      <c r="D225" s="174"/>
      <c r="E225" s="174"/>
      <c r="F225" s="174"/>
      <c r="G225" s="124"/>
      <c r="H225" s="124"/>
    </row>
    <row r="226" spans="1:8" ht="14.4" x14ac:dyDescent="0.3">
      <c r="A226" s="119"/>
      <c r="B226" s="174"/>
      <c r="C226" s="174"/>
      <c r="D226" s="174"/>
      <c r="E226" s="174"/>
      <c r="F226" s="174"/>
      <c r="G226" s="124"/>
      <c r="H226" s="124"/>
    </row>
    <row r="227" spans="1:8" ht="14.4" x14ac:dyDescent="0.3">
      <c r="A227" s="119"/>
      <c r="B227" s="174"/>
      <c r="C227" s="174"/>
      <c r="D227" s="174"/>
      <c r="E227" s="174"/>
      <c r="F227" s="174"/>
      <c r="G227" s="124"/>
      <c r="H227" s="124"/>
    </row>
    <row r="228" spans="1:8" ht="14.4" x14ac:dyDescent="0.3">
      <c r="A228" s="119"/>
      <c r="B228" s="174"/>
      <c r="C228" s="174"/>
      <c r="D228" s="174"/>
      <c r="E228" s="174"/>
      <c r="F228" s="174"/>
      <c r="G228" s="124"/>
      <c r="H228" s="124"/>
    </row>
    <row r="229" spans="1:8" ht="14.4" x14ac:dyDescent="0.3">
      <c r="A229" s="119"/>
      <c r="B229" s="174"/>
      <c r="C229" s="174"/>
      <c r="D229" s="174"/>
      <c r="E229" s="174"/>
      <c r="F229" s="174"/>
      <c r="G229" s="124"/>
      <c r="H229" s="124"/>
    </row>
    <row r="230" spans="1:8" ht="14.4" x14ac:dyDescent="0.3">
      <c r="A230" s="119"/>
      <c r="B230" s="174"/>
      <c r="C230" s="174"/>
      <c r="D230" s="174"/>
      <c r="E230" s="174"/>
      <c r="F230" s="174"/>
      <c r="G230" s="124"/>
      <c r="H230" s="124"/>
    </row>
    <row r="231" spans="1:8" ht="14.4" x14ac:dyDescent="0.3">
      <c r="A231" s="119"/>
      <c r="B231" s="174"/>
      <c r="C231" s="174"/>
      <c r="D231" s="174"/>
      <c r="E231" s="174"/>
      <c r="F231" s="174"/>
      <c r="G231" s="124"/>
      <c r="H231" s="124"/>
    </row>
    <row r="232" spans="1:8" ht="14.4" x14ac:dyDescent="0.3">
      <c r="A232" s="119"/>
      <c r="B232" s="174"/>
      <c r="C232" s="174"/>
      <c r="D232" s="174"/>
      <c r="E232" s="174"/>
      <c r="F232" s="174"/>
      <c r="G232" s="124"/>
      <c r="H232" s="124"/>
    </row>
    <row r="233" spans="1:8" ht="14.4" x14ac:dyDescent="0.3">
      <c r="A233" s="119"/>
      <c r="B233" s="174"/>
      <c r="C233" s="174"/>
      <c r="D233" s="174"/>
      <c r="E233" s="174"/>
      <c r="F233" s="174"/>
      <c r="G233" s="124"/>
      <c r="H233" s="124"/>
    </row>
    <row r="234" spans="1:8" ht="14.4" x14ac:dyDescent="0.3">
      <c r="A234" s="119"/>
      <c r="B234" s="174"/>
      <c r="C234" s="174"/>
      <c r="D234" s="174"/>
      <c r="E234" s="174"/>
      <c r="F234" s="174"/>
      <c r="G234" s="124"/>
      <c r="H234" s="124"/>
    </row>
    <row r="235" spans="1:8" ht="14.4" x14ac:dyDescent="0.3">
      <c r="A235" s="119"/>
      <c r="B235" s="174"/>
      <c r="C235" s="174"/>
      <c r="D235" s="174"/>
      <c r="E235" s="174"/>
      <c r="F235" s="174"/>
      <c r="G235" s="124"/>
      <c r="H235" s="124"/>
    </row>
    <row r="236" spans="1:8" ht="14.4" x14ac:dyDescent="0.3">
      <c r="A236" s="119"/>
      <c r="B236" s="174"/>
      <c r="C236" s="174"/>
      <c r="D236" s="174"/>
      <c r="E236" s="174"/>
      <c r="F236" s="174"/>
      <c r="G236" s="124"/>
      <c r="H236" s="124"/>
    </row>
    <row r="237" spans="1:8" ht="14.4" x14ac:dyDescent="0.3">
      <c r="A237" s="119"/>
      <c r="B237" s="174"/>
      <c r="C237" s="174"/>
      <c r="D237" s="174"/>
      <c r="E237" s="174"/>
      <c r="F237" s="174"/>
      <c r="G237" s="124"/>
      <c r="H237" s="124"/>
    </row>
    <row r="238" spans="1:8" ht="14.4" x14ac:dyDescent="0.3">
      <c r="A238" s="119"/>
      <c r="B238" s="174"/>
      <c r="C238" s="174"/>
      <c r="D238" s="174"/>
      <c r="E238" s="174"/>
      <c r="F238" s="174"/>
      <c r="G238" s="124"/>
      <c r="H238" s="124"/>
    </row>
    <row r="239" spans="1:8" ht="14.4" x14ac:dyDescent="0.3">
      <c r="A239" s="119"/>
      <c r="B239" s="174"/>
      <c r="C239" s="174"/>
      <c r="D239" s="174"/>
      <c r="E239" s="174"/>
      <c r="F239" s="174"/>
      <c r="G239" s="124"/>
      <c r="H239" s="124"/>
    </row>
    <row r="240" spans="1:8" ht="14.4" x14ac:dyDescent="0.3">
      <c r="A240" s="119"/>
      <c r="B240" s="174"/>
      <c r="C240" s="174"/>
      <c r="D240" s="174"/>
      <c r="E240" s="174"/>
      <c r="F240" s="174"/>
      <c r="G240" s="124"/>
      <c r="H240" s="124"/>
    </row>
    <row r="241" spans="1:8" ht="14.4" x14ac:dyDescent="0.3">
      <c r="A241" s="119"/>
      <c r="B241" s="174"/>
      <c r="C241" s="174"/>
      <c r="D241" s="174"/>
      <c r="E241" s="174"/>
      <c r="F241" s="174"/>
      <c r="G241" s="124"/>
      <c r="H241" s="124"/>
    </row>
    <row r="242" spans="1:8" ht="14.4" x14ac:dyDescent="0.3">
      <c r="A242" s="119"/>
      <c r="B242" s="174"/>
      <c r="C242" s="174"/>
      <c r="D242" s="174"/>
      <c r="E242" s="174"/>
      <c r="F242" s="174"/>
      <c r="G242" s="124"/>
      <c r="H242" s="124"/>
    </row>
    <row r="243" spans="1:8" ht="14.4" x14ac:dyDescent="0.3">
      <c r="A243" s="119"/>
      <c r="B243" s="174"/>
      <c r="C243" s="174"/>
      <c r="D243" s="174"/>
      <c r="E243" s="174"/>
      <c r="F243" s="174"/>
      <c r="G243" s="124"/>
      <c r="H243" s="124"/>
    </row>
    <row r="244" spans="1:8" ht="14.4" x14ac:dyDescent="0.3">
      <c r="A244" s="119"/>
      <c r="B244" s="174"/>
      <c r="C244" s="174"/>
      <c r="D244" s="174"/>
      <c r="E244" s="174"/>
      <c r="F244" s="174"/>
      <c r="G244" s="124"/>
      <c r="H244" s="124"/>
    </row>
    <row r="245" spans="1:8" ht="14.4" x14ac:dyDescent="0.3">
      <c r="A245" s="119"/>
      <c r="B245" s="174"/>
      <c r="C245" s="174"/>
      <c r="D245" s="174"/>
      <c r="E245" s="174"/>
      <c r="F245" s="174"/>
      <c r="G245" s="124"/>
      <c r="H245" s="124"/>
    </row>
    <row r="246" spans="1:8" ht="14.4" x14ac:dyDescent="0.3">
      <c r="A246" s="119"/>
      <c r="B246" s="174"/>
      <c r="C246" s="174"/>
      <c r="D246" s="174"/>
      <c r="E246" s="174"/>
      <c r="F246" s="174"/>
      <c r="G246" s="124"/>
      <c r="H246" s="124"/>
    </row>
    <row r="247" spans="1:8" ht="14.4" x14ac:dyDescent="0.3">
      <c r="A247" s="119"/>
      <c r="B247" s="174"/>
      <c r="C247" s="174"/>
      <c r="D247" s="174"/>
      <c r="E247" s="174"/>
      <c r="F247" s="174"/>
      <c r="G247" s="124"/>
      <c r="H247" s="124"/>
    </row>
    <row r="248" spans="1:8" ht="14.4" x14ac:dyDescent="0.3">
      <c r="A248" s="119"/>
      <c r="B248" s="174"/>
      <c r="C248" s="174"/>
      <c r="D248" s="174"/>
      <c r="E248" s="174"/>
      <c r="F248" s="174"/>
      <c r="G248" s="124"/>
      <c r="H248" s="124"/>
    </row>
    <row r="249" spans="1:8" ht="14.4" x14ac:dyDescent="0.3">
      <c r="A249" s="119"/>
      <c r="B249" s="174"/>
      <c r="C249" s="174"/>
      <c r="D249" s="174"/>
      <c r="E249" s="174"/>
      <c r="F249" s="174"/>
      <c r="G249" s="124"/>
      <c r="H249" s="124"/>
    </row>
    <row r="250" spans="1:8" ht="14.4" x14ac:dyDescent="0.3">
      <c r="A250" s="119"/>
      <c r="B250" s="174"/>
      <c r="C250" s="174"/>
      <c r="D250" s="174"/>
      <c r="E250" s="174"/>
      <c r="F250" s="174"/>
      <c r="G250" s="124"/>
      <c r="H250" s="124"/>
    </row>
    <row r="251" spans="1:8" ht="14.4" x14ac:dyDescent="0.3">
      <c r="A251" s="119"/>
      <c r="B251" s="174"/>
      <c r="C251" s="174"/>
      <c r="D251" s="174"/>
      <c r="E251" s="174"/>
      <c r="F251" s="174"/>
      <c r="G251" s="124"/>
      <c r="H251" s="124"/>
    </row>
    <row r="252" spans="1:8" ht="14.4" x14ac:dyDescent="0.3">
      <c r="A252" s="119"/>
      <c r="B252" s="174"/>
      <c r="C252" s="174"/>
      <c r="D252" s="174"/>
      <c r="E252" s="174"/>
      <c r="F252" s="174"/>
      <c r="G252" s="124"/>
      <c r="H252" s="124"/>
    </row>
    <row r="253" spans="1:8" ht="14.4" x14ac:dyDescent="0.3">
      <c r="A253" s="119"/>
      <c r="B253" s="174"/>
      <c r="C253" s="174"/>
      <c r="D253" s="174"/>
      <c r="E253" s="174"/>
      <c r="F253" s="174"/>
      <c r="G253" s="124"/>
      <c r="H253" s="124"/>
    </row>
    <row r="254" spans="1:8" ht="14.4" x14ac:dyDescent="0.3">
      <c r="A254" s="119"/>
      <c r="B254" s="174"/>
      <c r="C254" s="174"/>
      <c r="D254" s="174"/>
      <c r="E254" s="174"/>
      <c r="F254" s="174"/>
      <c r="G254" s="124"/>
      <c r="H254" s="124"/>
    </row>
    <row r="255" spans="1:8" ht="14.4" x14ac:dyDescent="0.3">
      <c r="A255" s="119"/>
      <c r="B255" s="174"/>
      <c r="C255" s="174"/>
      <c r="D255" s="174"/>
      <c r="E255" s="174"/>
      <c r="F255" s="174"/>
      <c r="G255" s="124"/>
      <c r="H255" s="124"/>
    </row>
    <row r="256" spans="1:8" ht="14.4" x14ac:dyDescent="0.3">
      <c r="A256" s="119"/>
      <c r="B256" s="174"/>
      <c r="C256" s="174"/>
      <c r="D256" s="174"/>
      <c r="E256" s="174"/>
      <c r="F256" s="174"/>
      <c r="G256" s="124"/>
      <c r="H256" s="124"/>
    </row>
    <row r="257" spans="1:8" ht="14.4" x14ac:dyDescent="0.3">
      <c r="A257" s="119"/>
      <c r="B257" s="174"/>
      <c r="C257" s="174"/>
      <c r="D257" s="174"/>
      <c r="E257" s="174"/>
      <c r="F257" s="174"/>
      <c r="G257" s="124"/>
      <c r="H257" s="124"/>
    </row>
    <row r="258" spans="1:8" ht="14.4" x14ac:dyDescent="0.3">
      <c r="A258" s="119"/>
      <c r="B258" s="174"/>
      <c r="C258" s="174"/>
      <c r="D258" s="174"/>
      <c r="E258" s="174"/>
      <c r="F258" s="174"/>
      <c r="G258" s="124"/>
      <c r="H258" s="124"/>
    </row>
    <row r="259" spans="1:8" ht="14.4" x14ac:dyDescent="0.3">
      <c r="A259" s="119"/>
      <c r="B259" s="174"/>
      <c r="C259" s="174"/>
      <c r="D259" s="174"/>
      <c r="E259" s="174"/>
      <c r="F259" s="174"/>
      <c r="G259" s="124"/>
      <c r="H259" s="124"/>
    </row>
  </sheetData>
  <pageMargins left="0" right="0" top="0" bottom="0" header="0.31496062992125984" footer="0.31496062992125984"/>
  <pageSetup paperSize="9" scale="60" fitToHeight="0" orientation="portrait" r:id="rId3"/>
  <colBreaks count="1" manualBreakCount="1">
    <brk id="4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6"/>
  <sheetViews>
    <sheetView showGridLines="0" zoomScaleNormal="100" zoomScaleSheetLayoutView="70" workbookViewId="0">
      <selection activeCell="Y2" sqref="Y2"/>
    </sheetView>
  </sheetViews>
  <sheetFormatPr defaultColWidth="8.88671875" defaultRowHeight="12" x14ac:dyDescent="0.25"/>
  <cols>
    <col min="1" max="1" width="60.6640625" style="61" customWidth="1"/>
    <col min="2" max="6" width="13.6640625" style="81" customWidth="1"/>
    <col min="7" max="8" width="13.6640625" style="61" customWidth="1"/>
    <col min="9" max="15" width="8.88671875" style="61" customWidth="1"/>
    <col min="16" max="16" width="0.5546875" style="61" customWidth="1"/>
    <col min="17" max="16384" width="8.88671875" style="61"/>
  </cols>
  <sheetData>
    <row r="1" spans="1:8" x14ac:dyDescent="0.25">
      <c r="A1" s="64" t="s">
        <v>294</v>
      </c>
      <c r="B1" s="126"/>
      <c r="C1" s="126"/>
      <c r="D1" s="126"/>
      <c r="E1" s="126"/>
      <c r="F1" s="130"/>
      <c r="G1" s="141"/>
      <c r="H1" s="141"/>
    </row>
    <row r="2" spans="1:8" x14ac:dyDescent="0.25">
      <c r="A2" s="63"/>
      <c r="B2" s="129"/>
      <c r="C2" s="129"/>
      <c r="D2" s="129"/>
      <c r="E2" s="129"/>
      <c r="G2" s="136"/>
      <c r="H2" s="136"/>
    </row>
    <row r="3" spans="1:8" x14ac:dyDescent="0.25">
      <c r="A3" s="64" t="s">
        <v>300</v>
      </c>
      <c r="B3" s="126"/>
      <c r="C3" s="126"/>
      <c r="D3" s="126"/>
      <c r="E3" s="126"/>
      <c r="F3" s="130"/>
      <c r="G3" s="141"/>
      <c r="H3" s="141"/>
    </row>
    <row r="4" spans="1:8" x14ac:dyDescent="0.25">
      <c r="A4" s="64"/>
      <c r="B4" s="126"/>
      <c r="C4" s="126"/>
      <c r="D4" s="126"/>
      <c r="E4" s="126"/>
      <c r="F4" s="130"/>
      <c r="G4" s="141"/>
      <c r="H4" s="141"/>
    </row>
    <row r="5" spans="1:8" x14ac:dyDescent="0.25">
      <c r="A5" s="64"/>
      <c r="B5" s="126"/>
      <c r="C5" s="126"/>
      <c r="D5" s="126"/>
      <c r="E5" s="126"/>
      <c r="F5" s="130"/>
      <c r="G5" s="141"/>
      <c r="H5" s="141"/>
    </row>
    <row r="6" spans="1:8" x14ac:dyDescent="0.25">
      <c r="A6" s="64"/>
      <c r="B6" s="126"/>
      <c r="C6" s="126"/>
      <c r="D6" s="126"/>
      <c r="E6" s="126"/>
      <c r="F6" s="130"/>
      <c r="G6" s="141"/>
      <c r="H6" s="141"/>
    </row>
    <row r="7" spans="1:8" x14ac:dyDescent="0.25">
      <c r="A7" s="64"/>
      <c r="B7" s="126"/>
      <c r="C7" s="126"/>
      <c r="D7" s="126"/>
      <c r="E7" s="126"/>
      <c r="F7" s="130"/>
      <c r="G7" s="141"/>
      <c r="H7" s="141"/>
    </row>
    <row r="8" spans="1:8" ht="48" x14ac:dyDescent="0.25">
      <c r="A8" s="189" t="s">
        <v>293</v>
      </c>
      <c r="B8" s="188" t="s">
        <v>341</v>
      </c>
      <c r="C8" s="188" t="s">
        <v>339</v>
      </c>
      <c r="D8" s="188" t="s">
        <v>340</v>
      </c>
      <c r="E8" s="188" t="s">
        <v>342</v>
      </c>
      <c r="F8" s="188" t="s">
        <v>315</v>
      </c>
      <c r="G8" s="188" t="s">
        <v>316</v>
      </c>
    </row>
    <row r="9" spans="1:8" x14ac:dyDescent="0.25">
      <c r="A9" s="190"/>
      <c r="B9" s="190" t="s">
        <v>309</v>
      </c>
      <c r="C9" s="190" t="s">
        <v>310</v>
      </c>
      <c r="D9" s="190" t="s">
        <v>311</v>
      </c>
      <c r="E9" s="190" t="s">
        <v>312</v>
      </c>
      <c r="F9" s="190" t="s">
        <v>318</v>
      </c>
      <c r="G9" s="190" t="s">
        <v>314</v>
      </c>
    </row>
    <row r="10" spans="1:8" ht="28.2" customHeight="1" x14ac:dyDescent="0.3">
      <c r="A10"/>
      <c r="B10" s="145"/>
      <c r="C10" s="145"/>
      <c r="D10" s="145"/>
      <c r="E10" s="145"/>
      <c r="F10" s="145"/>
      <c r="G10"/>
      <c r="H10"/>
    </row>
    <row r="11" spans="1:8" ht="36" customHeight="1" x14ac:dyDescent="0.3">
      <c r="A11" s="83" t="s">
        <v>272</v>
      </c>
      <c r="B11" s="82" t="s" vm="1">
        <v>273</v>
      </c>
      <c r="C11" s="145"/>
      <c r="D11" s="145"/>
      <c r="E11" s="145"/>
      <c r="F11" s="145"/>
      <c r="G11"/>
      <c r="H11"/>
    </row>
    <row r="12" spans="1:8" ht="13.95" customHeight="1" x14ac:dyDescent="0.3">
      <c r="A12"/>
      <c r="B12" s="145"/>
      <c r="C12" s="145"/>
      <c r="D12" s="145"/>
      <c r="E12" s="145"/>
      <c r="F12" s="145"/>
      <c r="G12"/>
      <c r="H12"/>
    </row>
    <row r="13" spans="1:8" ht="22.95" customHeight="1" x14ac:dyDescent="0.3">
      <c r="A13" s="118" t="s">
        <v>293</v>
      </c>
      <c r="B13" s="82" t="s">
        <v>379</v>
      </c>
      <c r="C13" s="82" t="s">
        <v>396</v>
      </c>
      <c r="D13" s="82" t="s">
        <v>397</v>
      </c>
      <c r="E13" s="82" t="s">
        <v>398</v>
      </c>
      <c r="F13" s="82" t="s">
        <v>399</v>
      </c>
      <c r="G13" s="82" t="s">
        <v>400</v>
      </c>
      <c r="H13"/>
    </row>
    <row r="14" spans="1:8" ht="14.4" x14ac:dyDescent="0.3">
      <c r="A14" s="152" t="s">
        <v>2</v>
      </c>
      <c r="B14" s="153">
        <v>11062318.020000003</v>
      </c>
      <c r="C14" s="153">
        <v>19282366</v>
      </c>
      <c r="D14" s="153">
        <v>18935866</v>
      </c>
      <c r="E14" s="153">
        <v>16659130.989999998</v>
      </c>
      <c r="F14" s="153">
        <v>150.59349188733586</v>
      </c>
      <c r="G14" s="153">
        <v>87.97659948586454</v>
      </c>
      <c r="H14"/>
    </row>
    <row r="15" spans="1:8" ht="14.4" x14ac:dyDescent="0.3">
      <c r="A15" s="155" t="s">
        <v>3</v>
      </c>
      <c r="B15" s="153">
        <v>11062318.020000003</v>
      </c>
      <c r="C15" s="153">
        <v>19282366</v>
      </c>
      <c r="D15" s="153">
        <v>18935866</v>
      </c>
      <c r="E15" s="153">
        <v>16659130.989999998</v>
      </c>
      <c r="F15" s="153">
        <v>150.59349188733586</v>
      </c>
      <c r="G15" s="153">
        <v>87.97659948586454</v>
      </c>
      <c r="H15"/>
    </row>
    <row r="16" spans="1:8" ht="14.4" x14ac:dyDescent="0.3">
      <c r="A16" s="156" t="s">
        <v>4</v>
      </c>
      <c r="B16" s="153">
        <v>11062318.020000003</v>
      </c>
      <c r="C16" s="153">
        <v>19282366</v>
      </c>
      <c r="D16" s="153">
        <v>18935866</v>
      </c>
      <c r="E16" s="153">
        <v>16659130.989999998</v>
      </c>
      <c r="F16" s="153">
        <v>150.59349188733586</v>
      </c>
      <c r="G16" s="153">
        <v>87.97659948586454</v>
      </c>
      <c r="H16"/>
    </row>
    <row r="17" spans="1:8" ht="14.4" x14ac:dyDescent="0.3">
      <c r="A17" s="157" t="s">
        <v>28</v>
      </c>
      <c r="B17" s="153">
        <v>11062318.020000003</v>
      </c>
      <c r="C17" s="153">
        <v>19282366</v>
      </c>
      <c r="D17" s="153">
        <v>18935866</v>
      </c>
      <c r="E17" s="153">
        <v>16659130.989999998</v>
      </c>
      <c r="F17" s="153">
        <v>150.59349188733586</v>
      </c>
      <c r="G17" s="153">
        <v>87.97659948586454</v>
      </c>
      <c r="H17"/>
    </row>
    <row r="18" spans="1:8" ht="14.4" x14ac:dyDescent="0.3">
      <c r="A18" s="187" t="s">
        <v>150</v>
      </c>
      <c r="B18" s="173">
        <v>10570142.950000003</v>
      </c>
      <c r="C18" s="173">
        <v>14637366</v>
      </c>
      <c r="D18" s="173">
        <v>14290866</v>
      </c>
      <c r="E18" s="173">
        <v>12327361.839999998</v>
      </c>
      <c r="F18" s="173">
        <v>116.62436258726278</v>
      </c>
      <c r="G18" s="173">
        <v>86.260425645303769</v>
      </c>
      <c r="H18"/>
    </row>
    <row r="19" spans="1:8" ht="14.4" x14ac:dyDescent="0.3">
      <c r="A19" s="187" t="s">
        <v>254</v>
      </c>
      <c r="B19" s="173">
        <v>134458.07999999999</v>
      </c>
      <c r="C19" s="173">
        <v>10000</v>
      </c>
      <c r="D19" s="173">
        <v>10000</v>
      </c>
      <c r="E19" s="173">
        <v>7787.69</v>
      </c>
      <c r="F19" s="173">
        <v>5.7919092701606338</v>
      </c>
      <c r="G19" s="173">
        <v>77.876899999999992</v>
      </c>
      <c r="H19"/>
    </row>
    <row r="20" spans="1:8" ht="14.4" x14ac:dyDescent="0.3">
      <c r="A20" s="187" t="s">
        <v>259</v>
      </c>
      <c r="B20" s="173">
        <v>357716.99</v>
      </c>
      <c r="C20" s="173"/>
      <c r="D20" s="173"/>
      <c r="E20" s="173"/>
      <c r="F20" s="173"/>
      <c r="G20" s="173"/>
      <c r="H20"/>
    </row>
    <row r="21" spans="1:8" ht="14.4" x14ac:dyDescent="0.3">
      <c r="A21" s="187" t="s">
        <v>368</v>
      </c>
      <c r="B21" s="173"/>
      <c r="C21" s="82">
        <v>4635000</v>
      </c>
      <c r="D21" s="82">
        <v>4635000</v>
      </c>
      <c r="E21" s="82">
        <v>4323981.46</v>
      </c>
      <c r="F21" s="82">
        <v>0</v>
      </c>
      <c r="G21" s="82">
        <v>93.289783387270759</v>
      </c>
      <c r="H21"/>
    </row>
    <row r="22" spans="1:8" ht="14.4" x14ac:dyDescent="0.3">
      <c r="A22" s="147" t="s">
        <v>271</v>
      </c>
      <c r="B22" s="148">
        <v>11062318.020000003</v>
      </c>
      <c r="C22" s="148">
        <v>19282366</v>
      </c>
      <c r="D22" s="148">
        <v>18935866</v>
      </c>
      <c r="E22" s="148">
        <v>16659130.989999998</v>
      </c>
      <c r="F22" s="148">
        <v>150.59349188733586</v>
      </c>
      <c r="G22" s="148">
        <v>87.97659948586454</v>
      </c>
      <c r="H22"/>
    </row>
    <row r="23" spans="1:8" ht="14.4" x14ac:dyDescent="0.3">
      <c r="A23"/>
      <c r="B23"/>
      <c r="C23"/>
      <c r="D23"/>
      <c r="E23"/>
      <c r="F23"/>
      <c r="G23"/>
      <c r="H23"/>
    </row>
    <row r="24" spans="1:8" ht="14.4" x14ac:dyDescent="0.3">
      <c r="A24"/>
      <c r="B24"/>
      <c r="C24"/>
      <c r="D24"/>
      <c r="E24"/>
      <c r="F24"/>
      <c r="G24"/>
      <c r="H24"/>
    </row>
    <row r="25" spans="1:8" ht="14.4" x14ac:dyDescent="0.3">
      <c r="A25"/>
      <c r="B25"/>
      <c r="C25"/>
      <c r="D25"/>
      <c r="E25"/>
      <c r="F25"/>
      <c r="G25"/>
      <c r="H25"/>
    </row>
    <row r="26" spans="1:8" ht="14.4" x14ac:dyDescent="0.3">
      <c r="A26"/>
      <c r="B26"/>
      <c r="C26"/>
      <c r="D26"/>
      <c r="E26"/>
      <c r="F26"/>
      <c r="G26"/>
      <c r="H26"/>
    </row>
    <row r="27" spans="1:8" ht="14.4" x14ac:dyDescent="0.3">
      <c r="A27"/>
      <c r="B27"/>
      <c r="C27"/>
      <c r="D27"/>
      <c r="E27"/>
      <c r="F27"/>
      <c r="G27"/>
      <c r="H27"/>
    </row>
    <row r="28" spans="1:8" ht="14.4" x14ac:dyDescent="0.3">
      <c r="A28"/>
      <c r="B28"/>
      <c r="C28"/>
      <c r="D28"/>
      <c r="E28"/>
      <c r="F28"/>
      <c r="G28"/>
      <c r="H28"/>
    </row>
    <row r="29" spans="1:8" ht="14.4" x14ac:dyDescent="0.3">
      <c r="A29"/>
      <c r="B29"/>
      <c r="C29"/>
      <c r="D29"/>
      <c r="E29"/>
      <c r="F29"/>
      <c r="G29"/>
      <c r="H29"/>
    </row>
    <row r="30" spans="1:8" ht="14.4" x14ac:dyDescent="0.3">
      <c r="A30"/>
      <c r="B30"/>
      <c r="C30"/>
      <c r="D30"/>
      <c r="E30"/>
      <c r="F30"/>
      <c r="G30"/>
      <c r="H30"/>
    </row>
    <row r="31" spans="1:8" ht="14.4" x14ac:dyDescent="0.3">
      <c r="A31"/>
      <c r="B31"/>
      <c r="C31"/>
      <c r="D31"/>
      <c r="E31"/>
      <c r="F31"/>
      <c r="G31"/>
      <c r="H31"/>
    </row>
    <row r="32" spans="1:8" ht="14.4" x14ac:dyDescent="0.3">
      <c r="A32"/>
      <c r="B32"/>
      <c r="C32"/>
      <c r="D32"/>
      <c r="E32"/>
      <c r="F32"/>
      <c r="G32"/>
      <c r="H32"/>
    </row>
    <row r="33" spans="1:8" ht="14.4" x14ac:dyDescent="0.3">
      <c r="A33"/>
      <c r="B33"/>
      <c r="C33"/>
      <c r="D33"/>
      <c r="E33"/>
      <c r="F33"/>
      <c r="G33"/>
      <c r="H33"/>
    </row>
    <row r="34" spans="1:8" ht="14.4" x14ac:dyDescent="0.3">
      <c r="A34"/>
      <c r="B34"/>
      <c r="C34"/>
      <c r="D34"/>
      <c r="E34"/>
      <c r="F34"/>
      <c r="G34"/>
      <c r="H34"/>
    </row>
    <row r="35" spans="1:8" ht="14.4" x14ac:dyDescent="0.3">
      <c r="A35"/>
      <c r="B35"/>
      <c r="C35"/>
      <c r="D35"/>
      <c r="E35"/>
      <c r="F35"/>
      <c r="G35"/>
      <c r="H35"/>
    </row>
    <row r="36" spans="1:8" ht="14.4" x14ac:dyDescent="0.3">
      <c r="A36"/>
      <c r="B36"/>
      <c r="C36"/>
      <c r="D36"/>
      <c r="E36"/>
      <c r="F36"/>
      <c r="G36"/>
      <c r="H36"/>
    </row>
    <row r="37" spans="1:8" ht="14.4" x14ac:dyDescent="0.3">
      <c r="A37"/>
      <c r="B37"/>
      <c r="C37"/>
      <c r="D37"/>
      <c r="E37"/>
      <c r="F37"/>
      <c r="G37"/>
      <c r="H37"/>
    </row>
    <row r="38" spans="1:8" ht="14.4" x14ac:dyDescent="0.3">
      <c r="A38"/>
      <c r="B38"/>
      <c r="C38"/>
      <c r="D38"/>
      <c r="E38"/>
      <c r="F38"/>
      <c r="G38"/>
      <c r="H38"/>
    </row>
    <row r="39" spans="1:8" ht="14.4" x14ac:dyDescent="0.3">
      <c r="A39"/>
      <c r="B39"/>
      <c r="C39"/>
      <c r="D39"/>
      <c r="E39"/>
      <c r="F39"/>
      <c r="G39"/>
      <c r="H39"/>
    </row>
    <row r="40" spans="1:8" ht="14.4" x14ac:dyDescent="0.3">
      <c r="A40"/>
      <c r="B40"/>
      <c r="C40"/>
      <c r="D40"/>
      <c r="E40"/>
      <c r="F40"/>
      <c r="G40"/>
      <c r="H40"/>
    </row>
    <row r="41" spans="1:8" ht="14.4" x14ac:dyDescent="0.3">
      <c r="A41"/>
      <c r="B41"/>
      <c r="C41"/>
      <c r="D41"/>
      <c r="E41"/>
      <c r="F41"/>
      <c r="G41"/>
      <c r="H41"/>
    </row>
    <row r="42" spans="1:8" ht="14.4" x14ac:dyDescent="0.3">
      <c r="A42"/>
      <c r="B42"/>
      <c r="C42"/>
      <c r="D42"/>
      <c r="E42"/>
      <c r="F42"/>
      <c r="G42"/>
      <c r="H42"/>
    </row>
    <row r="43" spans="1:8" ht="14.4" x14ac:dyDescent="0.3">
      <c r="A43"/>
      <c r="B43"/>
      <c r="C43"/>
      <c r="D43"/>
      <c r="E43"/>
      <c r="F43"/>
      <c r="G43"/>
      <c r="H43"/>
    </row>
    <row r="44" spans="1:8" ht="14.4" x14ac:dyDescent="0.3">
      <c r="A44"/>
      <c r="B44"/>
      <c r="C44"/>
      <c r="D44"/>
      <c r="E44"/>
      <c r="F44"/>
      <c r="G44"/>
      <c r="H44"/>
    </row>
    <row r="45" spans="1:8" ht="14.4" x14ac:dyDescent="0.3">
      <c r="A45"/>
      <c r="B45"/>
      <c r="C45"/>
      <c r="D45"/>
      <c r="E45"/>
      <c r="F45"/>
      <c r="G45"/>
      <c r="H45"/>
    </row>
    <row r="46" spans="1:8" ht="14.4" x14ac:dyDescent="0.3">
      <c r="A46"/>
      <c r="B46"/>
      <c r="C46"/>
      <c r="D46"/>
      <c r="E46"/>
      <c r="F46"/>
      <c r="G46"/>
      <c r="H46"/>
    </row>
    <row r="47" spans="1:8" ht="14.4" x14ac:dyDescent="0.3">
      <c r="A47"/>
      <c r="B47"/>
      <c r="C47"/>
      <c r="D47"/>
      <c r="E47"/>
      <c r="F47"/>
      <c r="G47"/>
      <c r="H47"/>
    </row>
    <row r="48" spans="1:8" ht="14.4" x14ac:dyDescent="0.3">
      <c r="A48"/>
      <c r="B48"/>
      <c r="C48"/>
      <c r="D48"/>
      <c r="E48"/>
      <c r="F48"/>
      <c r="G48"/>
      <c r="H48"/>
    </row>
    <row r="49" spans="1:8" ht="14.4" x14ac:dyDescent="0.3">
      <c r="A49"/>
      <c r="B49"/>
      <c r="C49"/>
      <c r="D49"/>
      <c r="E49"/>
      <c r="F49"/>
      <c r="G49"/>
      <c r="H49"/>
    </row>
    <row r="50" spans="1:8" ht="14.4" x14ac:dyDescent="0.3">
      <c r="A50"/>
      <c r="B50"/>
      <c r="C50"/>
      <c r="D50"/>
      <c r="E50"/>
      <c r="F50"/>
      <c r="G50"/>
      <c r="H50"/>
    </row>
    <row r="51" spans="1:8" ht="14.4" x14ac:dyDescent="0.3">
      <c r="A51"/>
      <c r="B51"/>
      <c r="C51"/>
      <c r="D51"/>
      <c r="E51"/>
      <c r="F51"/>
      <c r="G51"/>
      <c r="H51"/>
    </row>
    <row r="52" spans="1:8" ht="14.4" x14ac:dyDescent="0.3">
      <c r="A52"/>
      <c r="B52"/>
      <c r="C52"/>
      <c r="D52"/>
      <c r="E52"/>
      <c r="F52"/>
      <c r="G52"/>
      <c r="H52"/>
    </row>
    <row r="53" spans="1:8" ht="14.4" x14ac:dyDescent="0.3">
      <c r="A53"/>
      <c r="B53"/>
      <c r="C53"/>
      <c r="D53"/>
      <c r="E53"/>
      <c r="F53"/>
      <c r="G53"/>
      <c r="H53"/>
    </row>
    <row r="54" spans="1:8" ht="14.4" x14ac:dyDescent="0.3">
      <c r="A54"/>
      <c r="B54"/>
      <c r="C54"/>
      <c r="D54"/>
      <c r="E54"/>
      <c r="F54"/>
      <c r="G54"/>
      <c r="H54"/>
    </row>
    <row r="55" spans="1:8" ht="14.4" x14ac:dyDescent="0.3">
      <c r="A55"/>
      <c r="B55"/>
      <c r="C55"/>
      <c r="D55"/>
      <c r="E55"/>
      <c r="F55"/>
      <c r="G55"/>
      <c r="H55"/>
    </row>
    <row r="56" spans="1:8" ht="14.4" x14ac:dyDescent="0.3">
      <c r="A56"/>
      <c r="B56"/>
      <c r="C56"/>
      <c r="D56"/>
      <c r="E56"/>
      <c r="F56"/>
      <c r="G56"/>
      <c r="H56"/>
    </row>
    <row r="57" spans="1:8" ht="14.4" x14ac:dyDescent="0.3">
      <c r="A57"/>
      <c r="B57"/>
      <c r="C57"/>
      <c r="D57"/>
      <c r="E57"/>
      <c r="F57"/>
      <c r="G57"/>
      <c r="H57"/>
    </row>
    <row r="58" spans="1:8" ht="14.4" x14ac:dyDescent="0.3">
      <c r="A58"/>
      <c r="B58"/>
      <c r="C58"/>
      <c r="D58"/>
      <c r="E58"/>
      <c r="F58"/>
      <c r="G58"/>
      <c r="H58"/>
    </row>
    <row r="59" spans="1:8" ht="14.4" x14ac:dyDescent="0.3">
      <c r="A59"/>
      <c r="B59"/>
      <c r="C59"/>
      <c r="D59"/>
      <c r="E59"/>
      <c r="F59"/>
      <c r="G59"/>
      <c r="H59"/>
    </row>
    <row r="60" spans="1:8" ht="14.4" x14ac:dyDescent="0.3">
      <c r="A60"/>
      <c r="B60"/>
      <c r="C60"/>
      <c r="D60"/>
      <c r="E60"/>
      <c r="F60"/>
      <c r="G60"/>
      <c r="H60"/>
    </row>
    <row r="61" spans="1:8" ht="14.4" x14ac:dyDescent="0.3">
      <c r="A61"/>
      <c r="B61"/>
      <c r="C61"/>
      <c r="D61"/>
      <c r="E61"/>
      <c r="F61"/>
      <c r="G61"/>
      <c r="H61"/>
    </row>
    <row r="62" spans="1:8" ht="14.4" x14ac:dyDescent="0.3">
      <c r="A62"/>
      <c r="B62"/>
      <c r="C62"/>
      <c r="D62"/>
      <c r="E62"/>
      <c r="F62"/>
      <c r="G62"/>
      <c r="H62"/>
    </row>
    <row r="63" spans="1:8" ht="14.4" x14ac:dyDescent="0.3">
      <c r="A63"/>
      <c r="B63"/>
      <c r="C63"/>
      <c r="D63"/>
      <c r="E63"/>
      <c r="F63"/>
      <c r="G63"/>
      <c r="H63"/>
    </row>
    <row r="64" spans="1:8" ht="14.4" x14ac:dyDescent="0.3">
      <c r="A64"/>
      <c r="B64"/>
      <c r="C64"/>
      <c r="D64"/>
      <c r="E64"/>
      <c r="F64"/>
      <c r="G64"/>
      <c r="H64"/>
    </row>
    <row r="65" spans="1:8" ht="14.4" x14ac:dyDescent="0.3">
      <c r="A65"/>
      <c r="B65"/>
      <c r="C65"/>
      <c r="D65"/>
      <c r="E65"/>
      <c r="F65"/>
      <c r="G65"/>
      <c r="H65"/>
    </row>
    <row r="66" spans="1:8" ht="14.4" x14ac:dyDescent="0.3">
      <c r="A66"/>
      <c r="B66"/>
      <c r="C66"/>
      <c r="D66"/>
      <c r="E66"/>
      <c r="F66"/>
      <c r="G66"/>
      <c r="H66"/>
    </row>
    <row r="67" spans="1:8" ht="14.4" x14ac:dyDescent="0.3">
      <c r="A67"/>
      <c r="B67"/>
      <c r="C67"/>
      <c r="D67"/>
      <c r="E67"/>
      <c r="F67"/>
      <c r="G67"/>
      <c r="H67"/>
    </row>
    <row r="68" spans="1:8" ht="14.4" x14ac:dyDescent="0.3">
      <c r="A68"/>
      <c r="B68"/>
      <c r="C68"/>
      <c r="D68"/>
      <c r="E68"/>
      <c r="F68"/>
      <c r="G68"/>
      <c r="H68"/>
    </row>
    <row r="69" spans="1:8" ht="14.4" x14ac:dyDescent="0.3">
      <c r="A69"/>
      <c r="B69"/>
      <c r="C69"/>
      <c r="D69"/>
      <c r="E69"/>
      <c r="F69"/>
      <c r="G69"/>
      <c r="H69"/>
    </row>
    <row r="70" spans="1:8" ht="14.4" x14ac:dyDescent="0.3">
      <c r="A70"/>
      <c r="B70"/>
      <c r="C70"/>
      <c r="D70"/>
      <c r="E70"/>
      <c r="F70"/>
      <c r="G70"/>
      <c r="H70"/>
    </row>
    <row r="71" spans="1:8" ht="14.4" x14ac:dyDescent="0.3">
      <c r="A71"/>
      <c r="B71"/>
      <c r="C71"/>
      <c r="D71"/>
      <c r="E71"/>
      <c r="F71"/>
      <c r="G71"/>
      <c r="H71"/>
    </row>
    <row r="72" spans="1:8" ht="14.4" x14ac:dyDescent="0.3">
      <c r="A72"/>
      <c r="B72"/>
      <c r="C72"/>
      <c r="D72"/>
      <c r="E72"/>
      <c r="F72"/>
      <c r="G72"/>
      <c r="H72"/>
    </row>
    <row r="73" spans="1:8" ht="14.4" x14ac:dyDescent="0.3">
      <c r="A73"/>
      <c r="B73"/>
      <c r="C73"/>
      <c r="D73"/>
      <c r="E73"/>
      <c r="F73"/>
      <c r="G73"/>
      <c r="H73"/>
    </row>
    <row r="74" spans="1:8" ht="14.4" x14ac:dyDescent="0.3">
      <c r="A74"/>
      <c r="B74"/>
      <c r="C74"/>
      <c r="D74"/>
      <c r="E74"/>
      <c r="F74"/>
      <c r="G74"/>
      <c r="H74"/>
    </row>
    <row r="75" spans="1:8" ht="14.4" x14ac:dyDescent="0.3">
      <c r="A75"/>
      <c r="B75"/>
      <c r="C75"/>
      <c r="D75"/>
      <c r="E75"/>
      <c r="F75"/>
      <c r="G75"/>
      <c r="H75"/>
    </row>
    <row r="76" spans="1:8" ht="14.4" x14ac:dyDescent="0.3">
      <c r="A76"/>
      <c r="B76"/>
      <c r="C76"/>
      <c r="D76"/>
      <c r="E76"/>
      <c r="F76"/>
      <c r="G76"/>
      <c r="H76"/>
    </row>
    <row r="77" spans="1:8" ht="14.4" x14ac:dyDescent="0.3">
      <c r="A77"/>
      <c r="B77"/>
      <c r="C77"/>
      <c r="D77"/>
      <c r="E77"/>
      <c r="F77"/>
      <c r="G77"/>
      <c r="H77"/>
    </row>
    <row r="78" spans="1:8" ht="14.4" x14ac:dyDescent="0.3">
      <c r="A78"/>
      <c r="B78"/>
      <c r="C78"/>
      <c r="D78"/>
      <c r="E78"/>
      <c r="F78"/>
      <c r="G78"/>
      <c r="H78"/>
    </row>
    <row r="79" spans="1:8" ht="14.4" x14ac:dyDescent="0.3">
      <c r="A79"/>
      <c r="B79"/>
      <c r="C79"/>
      <c r="D79"/>
      <c r="E79"/>
      <c r="F79"/>
      <c r="G79"/>
      <c r="H79"/>
    </row>
    <row r="80" spans="1:8" ht="14.4" x14ac:dyDescent="0.3">
      <c r="A80"/>
      <c r="B80"/>
      <c r="C80"/>
      <c r="D80"/>
      <c r="E80"/>
      <c r="F80"/>
      <c r="G80"/>
      <c r="H80"/>
    </row>
    <row r="81" spans="1:8" ht="14.4" x14ac:dyDescent="0.3">
      <c r="A81"/>
      <c r="B81"/>
      <c r="C81"/>
      <c r="D81"/>
      <c r="E81"/>
      <c r="F81"/>
      <c r="G81"/>
      <c r="H81"/>
    </row>
    <row r="82" spans="1:8" ht="14.4" x14ac:dyDescent="0.3">
      <c r="A82"/>
      <c r="B82"/>
      <c r="C82"/>
      <c r="D82"/>
      <c r="E82"/>
      <c r="F82"/>
      <c r="G82"/>
      <c r="H82"/>
    </row>
    <row r="83" spans="1:8" ht="14.4" x14ac:dyDescent="0.3">
      <c r="A83"/>
      <c r="B83"/>
      <c r="C83"/>
      <c r="D83"/>
      <c r="E83"/>
      <c r="F83"/>
      <c r="G83"/>
      <c r="H83"/>
    </row>
    <row r="84" spans="1:8" ht="14.4" x14ac:dyDescent="0.3">
      <c r="A84"/>
      <c r="B84"/>
      <c r="C84"/>
      <c r="D84"/>
      <c r="E84"/>
      <c r="F84"/>
      <c r="G84"/>
      <c r="H84"/>
    </row>
    <row r="85" spans="1:8" ht="14.4" x14ac:dyDescent="0.3">
      <c r="A85"/>
      <c r="B85"/>
      <c r="C85"/>
      <c r="D85"/>
      <c r="E85"/>
      <c r="F85"/>
      <c r="G85"/>
      <c r="H85"/>
    </row>
    <row r="86" spans="1:8" ht="14.4" x14ac:dyDescent="0.3">
      <c r="A86"/>
      <c r="B86"/>
      <c r="C86"/>
      <c r="D86"/>
      <c r="E86"/>
      <c r="F86"/>
      <c r="G86"/>
      <c r="H86"/>
    </row>
    <row r="87" spans="1:8" ht="14.4" x14ac:dyDescent="0.3">
      <c r="A87"/>
      <c r="B87"/>
      <c r="C87"/>
      <c r="D87"/>
      <c r="E87"/>
      <c r="F87"/>
      <c r="G87"/>
      <c r="H87"/>
    </row>
    <row r="88" spans="1:8" ht="14.4" x14ac:dyDescent="0.3">
      <c r="A88"/>
      <c r="B88"/>
      <c r="C88"/>
      <c r="D88"/>
      <c r="E88"/>
      <c r="F88"/>
      <c r="G88"/>
      <c r="H88"/>
    </row>
    <row r="89" spans="1:8" ht="14.4" x14ac:dyDescent="0.3">
      <c r="A89"/>
      <c r="B89"/>
      <c r="C89"/>
      <c r="D89"/>
      <c r="E89"/>
      <c r="F89"/>
      <c r="G89"/>
      <c r="H89"/>
    </row>
    <row r="90" spans="1:8" ht="14.4" x14ac:dyDescent="0.3">
      <c r="A90"/>
      <c r="B90"/>
      <c r="C90"/>
      <c r="D90"/>
      <c r="E90"/>
      <c r="F90"/>
      <c r="G90"/>
      <c r="H90"/>
    </row>
    <row r="91" spans="1:8" ht="14.4" x14ac:dyDescent="0.3">
      <c r="A91"/>
      <c r="B91"/>
      <c r="C91"/>
      <c r="D91"/>
      <c r="E91"/>
      <c r="F91"/>
      <c r="G91"/>
      <c r="H91"/>
    </row>
    <row r="92" spans="1:8" ht="14.4" x14ac:dyDescent="0.3">
      <c r="A92"/>
      <c r="B92"/>
      <c r="C92"/>
      <c r="D92"/>
      <c r="E92"/>
      <c r="F92"/>
      <c r="G92"/>
      <c r="H92"/>
    </row>
    <row r="93" spans="1:8" ht="14.4" x14ac:dyDescent="0.3">
      <c r="A93"/>
      <c r="B93"/>
      <c r="C93"/>
      <c r="D93"/>
      <c r="E93"/>
      <c r="F93"/>
      <c r="G93"/>
      <c r="H93"/>
    </row>
    <row r="94" spans="1:8" ht="14.4" x14ac:dyDescent="0.3">
      <c r="A94"/>
      <c r="B94"/>
      <c r="C94"/>
      <c r="D94"/>
      <c r="E94"/>
      <c r="F94"/>
      <c r="G94"/>
      <c r="H94"/>
    </row>
    <row r="95" spans="1:8" ht="14.4" x14ac:dyDescent="0.3">
      <c r="A95"/>
      <c r="B95"/>
      <c r="C95"/>
      <c r="D95"/>
      <c r="E95"/>
      <c r="F95"/>
      <c r="G95"/>
      <c r="H95"/>
    </row>
    <row r="96" spans="1:8" ht="14.4" x14ac:dyDescent="0.3">
      <c r="A96"/>
      <c r="B96"/>
      <c r="C96"/>
      <c r="D96"/>
      <c r="E96"/>
      <c r="F96"/>
      <c r="G96"/>
      <c r="H96"/>
    </row>
    <row r="97" spans="1:8" ht="14.4" x14ac:dyDescent="0.3">
      <c r="A97"/>
      <c r="B97"/>
      <c r="C97"/>
      <c r="D97"/>
      <c r="E97"/>
      <c r="F97"/>
      <c r="G97"/>
      <c r="H97"/>
    </row>
    <row r="98" spans="1:8" ht="14.4" x14ac:dyDescent="0.3">
      <c r="A98"/>
      <c r="B98"/>
      <c r="C98"/>
      <c r="D98"/>
      <c r="E98"/>
      <c r="F98"/>
      <c r="G98"/>
      <c r="H98"/>
    </row>
    <row r="99" spans="1:8" ht="14.4" x14ac:dyDescent="0.3">
      <c r="A99"/>
      <c r="B99"/>
      <c r="C99"/>
      <c r="D99"/>
      <c r="E99"/>
      <c r="F99"/>
      <c r="G99"/>
      <c r="H99"/>
    </row>
    <row r="100" spans="1:8" ht="14.4" x14ac:dyDescent="0.3">
      <c r="A100"/>
      <c r="B100"/>
      <c r="C100"/>
      <c r="D100"/>
      <c r="E100"/>
      <c r="F100"/>
      <c r="G100"/>
      <c r="H100"/>
    </row>
    <row r="101" spans="1:8" ht="14.4" x14ac:dyDescent="0.3">
      <c r="A101"/>
      <c r="B101"/>
      <c r="C101"/>
      <c r="D101"/>
      <c r="E101"/>
      <c r="F101"/>
      <c r="G101"/>
      <c r="H101"/>
    </row>
    <row r="102" spans="1:8" ht="14.4" x14ac:dyDescent="0.3">
      <c r="A102"/>
      <c r="B102"/>
      <c r="C102"/>
      <c r="D102"/>
      <c r="E102"/>
      <c r="F102"/>
      <c r="G102"/>
      <c r="H102"/>
    </row>
    <row r="103" spans="1:8" ht="14.4" x14ac:dyDescent="0.3">
      <c r="A103"/>
      <c r="B103"/>
      <c r="C103"/>
      <c r="D103"/>
      <c r="E103"/>
      <c r="F103"/>
      <c r="G103"/>
      <c r="H103"/>
    </row>
    <row r="104" spans="1:8" ht="14.4" x14ac:dyDescent="0.3">
      <c r="A104"/>
      <c r="B104"/>
      <c r="C104"/>
      <c r="D104"/>
      <c r="E104"/>
      <c r="F104"/>
      <c r="G104"/>
      <c r="H104"/>
    </row>
    <row r="105" spans="1:8" ht="14.4" x14ac:dyDescent="0.3">
      <c r="A105"/>
      <c r="B105"/>
      <c r="C105"/>
      <c r="D105"/>
      <c r="E105"/>
      <c r="F105"/>
      <c r="G105"/>
      <c r="H105"/>
    </row>
    <row r="106" spans="1:8" ht="14.4" x14ac:dyDescent="0.3">
      <c r="A106"/>
      <c r="B106"/>
      <c r="C106"/>
      <c r="D106"/>
      <c r="E106"/>
      <c r="F106"/>
      <c r="G106"/>
      <c r="H106"/>
    </row>
    <row r="107" spans="1:8" ht="14.4" x14ac:dyDescent="0.3">
      <c r="A107"/>
      <c r="B107"/>
      <c r="C107"/>
      <c r="D107"/>
      <c r="E107"/>
      <c r="F107"/>
      <c r="G107"/>
      <c r="H107"/>
    </row>
    <row r="108" spans="1:8" ht="14.4" x14ac:dyDescent="0.3">
      <c r="A108"/>
      <c r="B108"/>
      <c r="C108"/>
      <c r="D108"/>
      <c r="E108"/>
      <c r="F108"/>
      <c r="G108"/>
      <c r="H108"/>
    </row>
    <row r="109" spans="1:8" ht="14.4" x14ac:dyDescent="0.3">
      <c r="A109"/>
      <c r="B109"/>
      <c r="C109"/>
      <c r="D109"/>
      <c r="E109"/>
      <c r="F109"/>
      <c r="G109"/>
      <c r="H109"/>
    </row>
    <row r="110" spans="1:8" ht="14.4" x14ac:dyDescent="0.3">
      <c r="A110"/>
      <c r="B110"/>
      <c r="C110"/>
      <c r="D110"/>
      <c r="E110"/>
      <c r="F110"/>
      <c r="G110"/>
      <c r="H110"/>
    </row>
    <row r="111" spans="1:8" ht="14.4" x14ac:dyDescent="0.3">
      <c r="A111"/>
      <c r="B111"/>
      <c r="C111"/>
      <c r="D111"/>
      <c r="E111"/>
      <c r="F111"/>
      <c r="G111"/>
      <c r="H111"/>
    </row>
    <row r="112" spans="1:8" ht="14.4" x14ac:dyDescent="0.3">
      <c r="A112"/>
      <c r="B112"/>
      <c r="C112"/>
      <c r="D112"/>
      <c r="E112"/>
      <c r="F112"/>
      <c r="G112"/>
      <c r="H112"/>
    </row>
    <row r="113" spans="1:8" ht="14.4" x14ac:dyDescent="0.3">
      <c r="A113"/>
      <c r="B113"/>
      <c r="C113"/>
      <c r="D113"/>
      <c r="E113"/>
      <c r="F113"/>
      <c r="G113"/>
      <c r="H113"/>
    </row>
    <row r="114" spans="1:8" ht="14.4" x14ac:dyDescent="0.3">
      <c r="A114"/>
      <c r="B114"/>
      <c r="C114"/>
      <c r="D114"/>
      <c r="E114"/>
      <c r="F114"/>
      <c r="G114"/>
      <c r="H114"/>
    </row>
    <row r="115" spans="1:8" ht="14.4" x14ac:dyDescent="0.3">
      <c r="A115"/>
      <c r="B115"/>
      <c r="C115"/>
      <c r="D115"/>
      <c r="E115"/>
      <c r="F115"/>
      <c r="G115"/>
      <c r="H115"/>
    </row>
    <row r="116" spans="1:8" ht="14.4" x14ac:dyDescent="0.3">
      <c r="A116"/>
      <c r="B116"/>
      <c r="C116"/>
      <c r="D116"/>
      <c r="E116"/>
      <c r="F116"/>
      <c r="G116"/>
      <c r="H116"/>
    </row>
    <row r="117" spans="1:8" ht="14.4" x14ac:dyDescent="0.3">
      <c r="A117"/>
      <c r="B117"/>
      <c r="C117"/>
      <c r="D117"/>
      <c r="E117"/>
      <c r="F117"/>
      <c r="G117"/>
      <c r="H117"/>
    </row>
    <row r="118" spans="1:8" ht="14.4" x14ac:dyDescent="0.3">
      <c r="A118"/>
      <c r="B118"/>
      <c r="C118"/>
      <c r="D118"/>
      <c r="E118"/>
      <c r="F118"/>
      <c r="G118"/>
      <c r="H118"/>
    </row>
    <row r="119" spans="1:8" ht="14.4" x14ac:dyDescent="0.3">
      <c r="A119"/>
      <c r="B119"/>
      <c r="C119"/>
      <c r="D119"/>
      <c r="E119"/>
      <c r="F119"/>
      <c r="G119"/>
      <c r="H119"/>
    </row>
    <row r="120" spans="1:8" ht="14.4" x14ac:dyDescent="0.3">
      <c r="A120"/>
      <c r="B120"/>
      <c r="C120"/>
      <c r="D120"/>
      <c r="E120"/>
      <c r="F120"/>
      <c r="G120"/>
      <c r="H120"/>
    </row>
    <row r="121" spans="1:8" ht="14.4" x14ac:dyDescent="0.3">
      <c r="A121"/>
      <c r="B121"/>
      <c r="C121"/>
      <c r="D121"/>
      <c r="E121"/>
      <c r="F121"/>
      <c r="G121"/>
      <c r="H121"/>
    </row>
    <row r="122" spans="1:8" ht="14.4" x14ac:dyDescent="0.3">
      <c r="A122"/>
      <c r="B122"/>
      <c r="C122"/>
      <c r="D122"/>
      <c r="E122"/>
      <c r="F122"/>
      <c r="G122"/>
      <c r="H122"/>
    </row>
    <row r="123" spans="1:8" ht="14.4" x14ac:dyDescent="0.3">
      <c r="A123"/>
      <c r="B123"/>
      <c r="C123"/>
      <c r="D123"/>
      <c r="E123"/>
      <c r="F123"/>
      <c r="G123"/>
      <c r="H123"/>
    </row>
    <row r="124" spans="1:8" ht="14.4" x14ac:dyDescent="0.3">
      <c r="A124"/>
      <c r="B124"/>
      <c r="C124"/>
      <c r="D124"/>
      <c r="E124"/>
      <c r="F124"/>
      <c r="G124"/>
      <c r="H124"/>
    </row>
    <row r="125" spans="1:8" ht="14.4" x14ac:dyDescent="0.3">
      <c r="A125"/>
      <c r="B125"/>
      <c r="C125"/>
      <c r="D125"/>
      <c r="E125"/>
      <c r="F125"/>
      <c r="G125"/>
      <c r="H125"/>
    </row>
    <row r="126" spans="1:8" ht="14.4" x14ac:dyDescent="0.3">
      <c r="A126"/>
      <c r="B126"/>
      <c r="C126"/>
      <c r="D126"/>
      <c r="E126"/>
      <c r="F126"/>
      <c r="G126"/>
      <c r="H126"/>
    </row>
    <row r="127" spans="1:8" ht="14.4" x14ac:dyDescent="0.3">
      <c r="A127"/>
      <c r="B127"/>
      <c r="C127"/>
      <c r="D127"/>
      <c r="E127"/>
      <c r="F127"/>
      <c r="G127"/>
      <c r="H127"/>
    </row>
    <row r="128" spans="1:8" ht="14.4" x14ac:dyDescent="0.3">
      <c r="A128"/>
      <c r="B128"/>
      <c r="C128"/>
      <c r="D128"/>
      <c r="E128"/>
      <c r="F128"/>
      <c r="G128"/>
      <c r="H128"/>
    </row>
    <row r="129" spans="1:8" ht="14.4" x14ac:dyDescent="0.3">
      <c r="A129"/>
      <c r="B129"/>
      <c r="C129"/>
      <c r="D129"/>
      <c r="E129"/>
      <c r="F129"/>
      <c r="G129"/>
      <c r="H129"/>
    </row>
    <row r="130" spans="1:8" ht="14.4" x14ac:dyDescent="0.3">
      <c r="A130"/>
      <c r="B130"/>
      <c r="C130"/>
      <c r="D130"/>
      <c r="E130"/>
      <c r="F130"/>
      <c r="G130"/>
      <c r="H130"/>
    </row>
    <row r="131" spans="1:8" ht="14.4" x14ac:dyDescent="0.3">
      <c r="A131"/>
      <c r="B131"/>
      <c r="C131"/>
      <c r="D131"/>
      <c r="E131"/>
      <c r="F131"/>
      <c r="G131"/>
      <c r="H131"/>
    </row>
    <row r="132" spans="1:8" ht="14.4" x14ac:dyDescent="0.3">
      <c r="A132"/>
      <c r="B132"/>
      <c r="C132"/>
      <c r="D132"/>
      <c r="E132"/>
      <c r="F132"/>
      <c r="G132"/>
      <c r="H132"/>
    </row>
    <row r="133" spans="1:8" ht="14.4" x14ac:dyDescent="0.3">
      <c r="A133"/>
      <c r="B133"/>
      <c r="C133"/>
      <c r="D133"/>
      <c r="E133"/>
      <c r="F133"/>
      <c r="G133"/>
      <c r="H133"/>
    </row>
    <row r="134" spans="1:8" ht="14.4" x14ac:dyDescent="0.3">
      <c r="A134"/>
      <c r="B134"/>
      <c r="C134"/>
      <c r="D134"/>
      <c r="E134"/>
      <c r="F134"/>
      <c r="G134"/>
      <c r="H134"/>
    </row>
    <row r="135" spans="1:8" ht="14.4" x14ac:dyDescent="0.3">
      <c r="A135"/>
      <c r="B135"/>
      <c r="C135"/>
      <c r="D135"/>
      <c r="E135"/>
      <c r="F135"/>
      <c r="G135"/>
      <c r="H135"/>
    </row>
    <row r="136" spans="1:8" ht="14.4" x14ac:dyDescent="0.3">
      <c r="A136"/>
      <c r="B136"/>
      <c r="C136"/>
      <c r="D136"/>
      <c r="E136"/>
      <c r="F136"/>
      <c r="G136"/>
      <c r="H136"/>
    </row>
    <row r="137" spans="1:8" ht="14.4" x14ac:dyDescent="0.3">
      <c r="A137"/>
      <c r="B137"/>
      <c r="C137"/>
      <c r="D137"/>
      <c r="E137"/>
      <c r="F137"/>
      <c r="G137"/>
      <c r="H137"/>
    </row>
    <row r="138" spans="1:8" ht="14.4" x14ac:dyDescent="0.3">
      <c r="A138"/>
      <c r="B138"/>
      <c r="C138"/>
      <c r="D138"/>
      <c r="E138"/>
      <c r="F138"/>
      <c r="G138"/>
      <c r="H138"/>
    </row>
    <row r="139" spans="1:8" ht="14.4" x14ac:dyDescent="0.3">
      <c r="A139"/>
      <c r="B139"/>
      <c r="C139"/>
      <c r="D139"/>
      <c r="E139"/>
      <c r="F139"/>
      <c r="G139"/>
      <c r="H139"/>
    </row>
    <row r="140" spans="1:8" ht="14.4" x14ac:dyDescent="0.3">
      <c r="A140"/>
      <c r="B140"/>
      <c r="C140"/>
      <c r="D140"/>
      <c r="E140"/>
      <c r="F140"/>
      <c r="G140"/>
      <c r="H140"/>
    </row>
    <row r="141" spans="1:8" ht="14.4" x14ac:dyDescent="0.3">
      <c r="A141"/>
      <c r="B141"/>
      <c r="C141"/>
      <c r="D141"/>
      <c r="E141"/>
      <c r="F141"/>
      <c r="G141"/>
      <c r="H141"/>
    </row>
    <row r="142" spans="1:8" ht="14.4" x14ac:dyDescent="0.3">
      <c r="A142"/>
      <c r="B142"/>
      <c r="C142"/>
      <c r="D142"/>
      <c r="E142"/>
      <c r="F142"/>
      <c r="G142"/>
      <c r="H142"/>
    </row>
    <row r="143" spans="1:8" ht="14.4" x14ac:dyDescent="0.3">
      <c r="A143"/>
      <c r="B143"/>
      <c r="C143"/>
      <c r="D143"/>
      <c r="E143"/>
      <c r="F143"/>
      <c r="G143"/>
      <c r="H143"/>
    </row>
    <row r="144" spans="1:8" ht="14.4" x14ac:dyDescent="0.3">
      <c r="A144"/>
      <c r="B144"/>
      <c r="C144"/>
      <c r="D144"/>
      <c r="E144"/>
      <c r="F144"/>
      <c r="G144"/>
      <c r="H144"/>
    </row>
    <row r="145" spans="1:8" ht="14.4" x14ac:dyDescent="0.3">
      <c r="A145"/>
      <c r="B145"/>
      <c r="C145"/>
      <c r="D145"/>
      <c r="E145"/>
      <c r="F145"/>
      <c r="G145"/>
      <c r="H145"/>
    </row>
    <row r="146" spans="1:8" ht="14.4" x14ac:dyDescent="0.3">
      <c r="A146"/>
      <c r="B146"/>
      <c r="C146"/>
      <c r="D146"/>
      <c r="E146"/>
      <c r="F146"/>
      <c r="G146"/>
      <c r="H146"/>
    </row>
    <row r="147" spans="1:8" ht="14.4" x14ac:dyDescent="0.3">
      <c r="A147"/>
      <c r="B147"/>
      <c r="C147"/>
      <c r="D147"/>
      <c r="E147"/>
      <c r="F147"/>
      <c r="G147"/>
      <c r="H147"/>
    </row>
    <row r="148" spans="1:8" ht="14.4" x14ac:dyDescent="0.3">
      <c r="A148"/>
      <c r="B148"/>
      <c r="C148"/>
      <c r="D148"/>
      <c r="E148"/>
      <c r="F148"/>
      <c r="G148"/>
      <c r="H148"/>
    </row>
    <row r="149" spans="1:8" ht="14.4" x14ac:dyDescent="0.3">
      <c r="A149"/>
      <c r="B149"/>
      <c r="C149"/>
      <c r="D149"/>
      <c r="E149"/>
      <c r="F149"/>
      <c r="G149"/>
      <c r="H149"/>
    </row>
    <row r="150" spans="1:8" ht="14.4" x14ac:dyDescent="0.3">
      <c r="A150"/>
      <c r="B150"/>
      <c r="C150"/>
      <c r="D150"/>
      <c r="E150"/>
      <c r="F150"/>
      <c r="G150"/>
      <c r="H150"/>
    </row>
    <row r="151" spans="1:8" ht="14.4" x14ac:dyDescent="0.3">
      <c r="A151"/>
      <c r="B151"/>
      <c r="C151"/>
      <c r="D151"/>
      <c r="E151"/>
      <c r="F151"/>
      <c r="G151"/>
      <c r="H151"/>
    </row>
    <row r="152" spans="1:8" ht="14.4" x14ac:dyDescent="0.3">
      <c r="A152"/>
      <c r="B152"/>
      <c r="C152"/>
      <c r="D152"/>
      <c r="E152"/>
      <c r="F152"/>
      <c r="G152"/>
      <c r="H152"/>
    </row>
    <row r="153" spans="1:8" ht="14.4" x14ac:dyDescent="0.3">
      <c r="A153"/>
      <c r="B153"/>
      <c r="C153"/>
      <c r="D153"/>
      <c r="E153"/>
      <c r="F153"/>
      <c r="G153"/>
      <c r="H153"/>
    </row>
    <row r="154" spans="1:8" ht="14.4" x14ac:dyDescent="0.3">
      <c r="A154"/>
      <c r="B154"/>
      <c r="C154"/>
      <c r="D154"/>
      <c r="E154"/>
      <c r="F154"/>
      <c r="G154"/>
      <c r="H154"/>
    </row>
    <row r="155" spans="1:8" ht="14.4" x14ac:dyDescent="0.3">
      <c r="A155"/>
      <c r="B155"/>
      <c r="C155"/>
      <c r="D155"/>
      <c r="E155"/>
      <c r="F155"/>
      <c r="G155"/>
      <c r="H155"/>
    </row>
    <row r="156" spans="1:8" ht="14.4" x14ac:dyDescent="0.3">
      <c r="A156"/>
      <c r="B156"/>
      <c r="C156"/>
      <c r="D156"/>
      <c r="E156"/>
      <c r="F156"/>
      <c r="G156"/>
      <c r="H156"/>
    </row>
    <row r="157" spans="1:8" ht="14.4" x14ac:dyDescent="0.3">
      <c r="A157"/>
      <c r="B157"/>
      <c r="C157"/>
      <c r="D157"/>
      <c r="E157"/>
      <c r="F157"/>
      <c r="G157"/>
      <c r="H157"/>
    </row>
    <row r="158" spans="1:8" ht="14.4" x14ac:dyDescent="0.3">
      <c r="A158"/>
      <c r="B158"/>
      <c r="C158"/>
      <c r="D158"/>
      <c r="E158"/>
      <c r="F158"/>
      <c r="G158"/>
      <c r="H158"/>
    </row>
    <row r="159" spans="1:8" ht="14.4" x14ac:dyDescent="0.3">
      <c r="A159"/>
      <c r="B159"/>
      <c r="C159"/>
      <c r="D159"/>
      <c r="E159"/>
      <c r="F159"/>
      <c r="G159"/>
      <c r="H159"/>
    </row>
    <row r="160" spans="1:8" ht="14.4" x14ac:dyDescent="0.3">
      <c r="A160"/>
      <c r="B160"/>
      <c r="C160"/>
      <c r="D160"/>
      <c r="E160"/>
      <c r="F160"/>
      <c r="G160"/>
      <c r="H160"/>
    </row>
    <row r="161" spans="1:8" ht="14.4" x14ac:dyDescent="0.3">
      <c r="A161"/>
      <c r="B161"/>
      <c r="C161"/>
      <c r="D161"/>
      <c r="E161"/>
      <c r="F161"/>
      <c r="G161"/>
      <c r="H161"/>
    </row>
    <row r="162" spans="1:8" ht="14.4" x14ac:dyDescent="0.3">
      <c r="A162"/>
      <c r="B162"/>
      <c r="C162"/>
      <c r="D162"/>
      <c r="E162"/>
      <c r="F162"/>
      <c r="G162"/>
      <c r="H162"/>
    </row>
    <row r="163" spans="1:8" ht="14.4" x14ac:dyDescent="0.3">
      <c r="A163"/>
      <c r="B163"/>
      <c r="C163"/>
      <c r="D163"/>
      <c r="E163"/>
      <c r="F163"/>
      <c r="G163"/>
      <c r="H163"/>
    </row>
    <row r="164" spans="1:8" ht="14.4" x14ac:dyDescent="0.3">
      <c r="A164"/>
      <c r="B164"/>
      <c r="C164"/>
      <c r="D164"/>
      <c r="E164"/>
      <c r="F164"/>
      <c r="G164"/>
      <c r="H164"/>
    </row>
    <row r="165" spans="1:8" ht="14.4" x14ac:dyDescent="0.3">
      <c r="A165"/>
      <c r="B165"/>
      <c r="C165"/>
      <c r="D165"/>
      <c r="E165"/>
      <c r="F165"/>
      <c r="G165"/>
      <c r="H165"/>
    </row>
    <row r="166" spans="1:8" ht="14.4" x14ac:dyDescent="0.3">
      <c r="A166"/>
      <c r="B166"/>
      <c r="C166"/>
      <c r="D166"/>
      <c r="E166"/>
      <c r="F166"/>
      <c r="G166"/>
      <c r="H166"/>
    </row>
    <row r="167" spans="1:8" ht="14.4" x14ac:dyDescent="0.3">
      <c r="A167"/>
      <c r="B167"/>
      <c r="C167"/>
      <c r="D167"/>
      <c r="E167"/>
      <c r="F167"/>
      <c r="G167"/>
      <c r="H167"/>
    </row>
    <row r="168" spans="1:8" ht="14.4" x14ac:dyDescent="0.3">
      <c r="A168"/>
      <c r="B168"/>
      <c r="C168"/>
      <c r="D168"/>
      <c r="E168"/>
      <c r="F168"/>
      <c r="G168"/>
      <c r="H168"/>
    </row>
    <row r="169" spans="1:8" ht="14.4" x14ac:dyDescent="0.3">
      <c r="A169"/>
      <c r="B169"/>
      <c r="C169"/>
      <c r="D169"/>
      <c r="E169"/>
      <c r="F169"/>
      <c r="G169"/>
      <c r="H169"/>
    </row>
    <row r="170" spans="1:8" ht="14.4" x14ac:dyDescent="0.3">
      <c r="A170"/>
      <c r="B170"/>
      <c r="C170"/>
      <c r="D170"/>
      <c r="E170"/>
      <c r="F170"/>
      <c r="G170"/>
      <c r="H170"/>
    </row>
    <row r="171" spans="1:8" ht="14.4" x14ac:dyDescent="0.3">
      <c r="A171"/>
      <c r="B171"/>
      <c r="C171"/>
      <c r="D171"/>
      <c r="E171"/>
      <c r="F171"/>
      <c r="G171"/>
      <c r="H171"/>
    </row>
    <row r="172" spans="1:8" ht="14.4" x14ac:dyDescent="0.3">
      <c r="A172"/>
      <c r="B172"/>
      <c r="C172"/>
      <c r="D172"/>
      <c r="E172"/>
      <c r="F172"/>
      <c r="G172"/>
      <c r="H172"/>
    </row>
    <row r="173" spans="1:8" ht="14.4" x14ac:dyDescent="0.3">
      <c r="A173"/>
      <c r="B173"/>
      <c r="C173"/>
      <c r="D173"/>
      <c r="E173"/>
      <c r="F173"/>
      <c r="G173"/>
      <c r="H173"/>
    </row>
    <row r="174" spans="1:8" ht="14.4" x14ac:dyDescent="0.3">
      <c r="A174"/>
      <c r="B174"/>
      <c r="C174"/>
      <c r="D174"/>
      <c r="E174"/>
      <c r="F174"/>
      <c r="G174"/>
      <c r="H174"/>
    </row>
    <row r="175" spans="1:8" ht="14.4" x14ac:dyDescent="0.3">
      <c r="A175"/>
      <c r="B175"/>
      <c r="C175"/>
      <c r="D175"/>
      <c r="E175"/>
      <c r="F175"/>
      <c r="G175"/>
      <c r="H175"/>
    </row>
    <row r="176" spans="1:8" ht="14.4" x14ac:dyDescent="0.3">
      <c r="A176"/>
      <c r="B176"/>
      <c r="C176"/>
      <c r="D176"/>
      <c r="E176"/>
      <c r="F176"/>
      <c r="G176"/>
      <c r="H176"/>
    </row>
    <row r="177" spans="1:8" ht="14.4" x14ac:dyDescent="0.3">
      <c r="A177"/>
      <c r="B177"/>
      <c r="C177"/>
      <c r="D177"/>
      <c r="E177"/>
      <c r="F177"/>
      <c r="G177"/>
      <c r="H177"/>
    </row>
    <row r="178" spans="1:8" ht="14.4" x14ac:dyDescent="0.3">
      <c r="A178"/>
      <c r="B178"/>
      <c r="C178"/>
      <c r="D178"/>
      <c r="E178"/>
      <c r="F178"/>
      <c r="G178"/>
      <c r="H178"/>
    </row>
    <row r="179" spans="1:8" ht="14.4" x14ac:dyDescent="0.3">
      <c r="A179"/>
      <c r="B179"/>
      <c r="C179"/>
      <c r="D179"/>
      <c r="E179"/>
      <c r="F179"/>
      <c r="G179"/>
      <c r="H179"/>
    </row>
    <row r="180" spans="1:8" ht="14.4" x14ac:dyDescent="0.3">
      <c r="A180"/>
      <c r="B180"/>
      <c r="C180"/>
      <c r="D180"/>
      <c r="E180"/>
      <c r="F180"/>
      <c r="G180"/>
      <c r="H180"/>
    </row>
    <row r="181" spans="1:8" ht="14.4" x14ac:dyDescent="0.3">
      <c r="A181"/>
      <c r="B181"/>
      <c r="C181"/>
      <c r="D181"/>
      <c r="E181"/>
      <c r="F181"/>
      <c r="G181"/>
      <c r="H181"/>
    </row>
    <row r="182" spans="1:8" ht="14.4" x14ac:dyDescent="0.3">
      <c r="A182"/>
      <c r="B182"/>
      <c r="C182"/>
      <c r="D182"/>
      <c r="E182"/>
      <c r="F182"/>
      <c r="G182"/>
      <c r="H182"/>
    </row>
    <row r="183" spans="1:8" ht="14.4" x14ac:dyDescent="0.3">
      <c r="A183"/>
      <c r="B183"/>
      <c r="C183"/>
      <c r="D183"/>
      <c r="E183"/>
      <c r="F183"/>
      <c r="G183"/>
      <c r="H183"/>
    </row>
    <row r="184" spans="1:8" ht="14.4" x14ac:dyDescent="0.3">
      <c r="A184"/>
      <c r="B184"/>
      <c r="C184"/>
      <c r="D184"/>
      <c r="E184"/>
      <c r="F184"/>
      <c r="G184"/>
      <c r="H184"/>
    </row>
    <row r="185" spans="1:8" ht="14.4" x14ac:dyDescent="0.3">
      <c r="A185"/>
      <c r="B185"/>
      <c r="C185"/>
      <c r="D185"/>
      <c r="E185"/>
      <c r="F185"/>
      <c r="G185"/>
      <c r="H185"/>
    </row>
    <row r="186" spans="1:8" ht="14.4" x14ac:dyDescent="0.3">
      <c r="A186"/>
      <c r="B186"/>
      <c r="C186"/>
      <c r="D186"/>
      <c r="E186"/>
      <c r="F186"/>
      <c r="G186"/>
      <c r="H186"/>
    </row>
    <row r="187" spans="1:8" ht="14.4" x14ac:dyDescent="0.3">
      <c r="A187"/>
      <c r="B187"/>
      <c r="C187"/>
      <c r="D187"/>
      <c r="E187"/>
      <c r="F187"/>
      <c r="G187"/>
      <c r="H187"/>
    </row>
    <row r="188" spans="1:8" ht="14.4" x14ac:dyDescent="0.3">
      <c r="A188"/>
      <c r="B188"/>
      <c r="C188"/>
      <c r="D188"/>
      <c r="E188"/>
      <c r="F188"/>
      <c r="G188"/>
      <c r="H188"/>
    </row>
    <row r="189" spans="1:8" ht="14.4" x14ac:dyDescent="0.3">
      <c r="A189"/>
      <c r="B189"/>
      <c r="C189"/>
      <c r="D189"/>
      <c r="E189"/>
      <c r="F189"/>
      <c r="G189"/>
      <c r="H189"/>
    </row>
    <row r="190" spans="1:8" ht="14.4" x14ac:dyDescent="0.3">
      <c r="A190"/>
      <c r="B190"/>
      <c r="C190"/>
      <c r="D190"/>
      <c r="E190"/>
      <c r="F190"/>
      <c r="G190"/>
      <c r="H190"/>
    </row>
    <row r="191" spans="1:8" ht="14.4" x14ac:dyDescent="0.3">
      <c r="A191"/>
      <c r="B191"/>
      <c r="C191"/>
      <c r="D191"/>
      <c r="E191"/>
      <c r="F191"/>
      <c r="G191"/>
      <c r="H191"/>
    </row>
    <row r="192" spans="1:8" ht="14.4" x14ac:dyDescent="0.3">
      <c r="A192"/>
      <c r="B192"/>
      <c r="C192"/>
      <c r="D192"/>
      <c r="E192"/>
      <c r="F192"/>
      <c r="G192"/>
      <c r="H192"/>
    </row>
    <row r="193" spans="1:8" ht="14.4" x14ac:dyDescent="0.3">
      <c r="A193"/>
      <c r="B193"/>
      <c r="C193"/>
      <c r="D193"/>
      <c r="E193"/>
      <c r="F193"/>
      <c r="G193"/>
      <c r="H193"/>
    </row>
    <row r="194" spans="1:8" ht="14.4" x14ac:dyDescent="0.3">
      <c r="A194"/>
      <c r="B194"/>
      <c r="C194"/>
      <c r="D194"/>
      <c r="E194"/>
      <c r="F194"/>
      <c r="G194"/>
      <c r="H194"/>
    </row>
    <row r="195" spans="1:8" ht="14.4" x14ac:dyDescent="0.3">
      <c r="A195"/>
      <c r="B195"/>
      <c r="C195"/>
      <c r="D195"/>
      <c r="E195"/>
      <c r="F195"/>
      <c r="G195"/>
      <c r="H195"/>
    </row>
    <row r="196" spans="1:8" ht="14.4" x14ac:dyDescent="0.3">
      <c r="A196"/>
      <c r="B196"/>
      <c r="C196"/>
      <c r="D196"/>
      <c r="E196"/>
      <c r="F196"/>
      <c r="G196"/>
      <c r="H196"/>
    </row>
    <row r="197" spans="1:8" ht="14.4" x14ac:dyDescent="0.3">
      <c r="A197"/>
      <c r="B197"/>
      <c r="C197"/>
      <c r="D197"/>
      <c r="E197"/>
      <c r="F197"/>
      <c r="G197"/>
      <c r="H197"/>
    </row>
    <row r="198" spans="1:8" ht="14.4" x14ac:dyDescent="0.3">
      <c r="A198"/>
      <c r="B198" s="145"/>
      <c r="C198" s="145"/>
      <c r="D198" s="145"/>
      <c r="E198" s="145"/>
      <c r="F198" s="145"/>
      <c r="G198"/>
      <c r="H198"/>
    </row>
    <row r="199" spans="1:8" ht="14.4" x14ac:dyDescent="0.3">
      <c r="A199"/>
      <c r="B199" s="145"/>
      <c r="C199" s="145"/>
      <c r="D199" s="145"/>
      <c r="E199" s="145"/>
      <c r="F199" s="145"/>
      <c r="G199"/>
      <c r="H199"/>
    </row>
    <row r="200" spans="1:8" ht="14.4" x14ac:dyDescent="0.3">
      <c r="A200"/>
      <c r="B200" s="145"/>
      <c r="C200" s="145"/>
      <c r="D200" s="145"/>
      <c r="E200" s="145"/>
      <c r="F200" s="145"/>
      <c r="G200"/>
      <c r="H200"/>
    </row>
    <row r="201" spans="1:8" ht="14.4" x14ac:dyDescent="0.3">
      <c r="A201"/>
      <c r="B201" s="145"/>
      <c r="C201" s="145"/>
      <c r="D201" s="145"/>
      <c r="E201" s="145"/>
      <c r="F201" s="145"/>
      <c r="G201"/>
      <c r="H201"/>
    </row>
    <row r="202" spans="1:8" ht="14.4" x14ac:dyDescent="0.3">
      <c r="A202"/>
      <c r="B202" s="145"/>
      <c r="C202" s="145"/>
      <c r="D202" s="145"/>
      <c r="E202" s="145"/>
      <c r="F202" s="145"/>
      <c r="G202"/>
      <c r="H202"/>
    </row>
    <row r="203" spans="1:8" ht="14.4" x14ac:dyDescent="0.3">
      <c r="A203"/>
      <c r="B203" s="145"/>
      <c r="C203" s="145"/>
      <c r="D203" s="145"/>
      <c r="E203" s="145"/>
      <c r="F203" s="145"/>
      <c r="G203"/>
      <c r="H203"/>
    </row>
    <row r="204" spans="1:8" ht="14.4" x14ac:dyDescent="0.3">
      <c r="A204"/>
      <c r="B204" s="145"/>
      <c r="C204" s="145"/>
      <c r="D204" s="145"/>
      <c r="E204" s="145"/>
      <c r="F204" s="145"/>
      <c r="G204"/>
      <c r="H204"/>
    </row>
    <row r="205" spans="1:8" ht="14.4" x14ac:dyDescent="0.3">
      <c r="A205"/>
      <c r="B205" s="145"/>
      <c r="C205" s="145"/>
      <c r="D205" s="145"/>
      <c r="E205" s="145"/>
      <c r="F205" s="145"/>
      <c r="G205"/>
      <c r="H205"/>
    </row>
    <row r="206" spans="1:8" ht="14.4" x14ac:dyDescent="0.3">
      <c r="A206" s="119"/>
      <c r="B206" s="174"/>
      <c r="C206" s="174"/>
      <c r="D206" s="174"/>
      <c r="E206" s="174"/>
      <c r="F206" s="174"/>
      <c r="G206" s="119"/>
      <c r="H206" s="119"/>
    </row>
    <row r="207" spans="1:8" ht="14.4" x14ac:dyDescent="0.3">
      <c r="A207" s="119"/>
      <c r="B207" s="174"/>
      <c r="C207" s="174"/>
      <c r="D207" s="174"/>
      <c r="E207" s="174"/>
      <c r="F207" s="174"/>
      <c r="G207" s="119"/>
      <c r="H207" s="119"/>
    </row>
    <row r="208" spans="1:8" ht="14.4" x14ac:dyDescent="0.3">
      <c r="A208" s="119"/>
      <c r="B208" s="174"/>
      <c r="C208" s="174"/>
      <c r="D208" s="174"/>
      <c r="E208" s="174"/>
      <c r="F208" s="174"/>
      <c r="G208" s="119"/>
      <c r="H208" s="119"/>
    </row>
    <row r="209" spans="1:8" ht="14.4" x14ac:dyDescent="0.3">
      <c r="A209" s="119"/>
      <c r="B209" s="174"/>
      <c r="C209" s="174"/>
      <c r="D209" s="174"/>
      <c r="E209" s="174"/>
      <c r="F209" s="174"/>
      <c r="G209" s="119"/>
      <c r="H209" s="119"/>
    </row>
    <row r="210" spans="1:8" ht="14.4" x14ac:dyDescent="0.3">
      <c r="A210" s="119"/>
      <c r="B210" s="174"/>
      <c r="C210" s="174"/>
      <c r="D210" s="174"/>
      <c r="E210" s="174"/>
      <c r="F210" s="174"/>
      <c r="G210" s="119"/>
      <c r="H210" s="119"/>
    </row>
    <row r="211" spans="1:8" ht="14.4" x14ac:dyDescent="0.3">
      <c r="A211" s="119"/>
      <c r="B211" s="174"/>
      <c r="C211" s="174"/>
      <c r="D211" s="174"/>
      <c r="E211" s="174"/>
      <c r="F211" s="174"/>
      <c r="G211" s="119"/>
      <c r="H211" s="119"/>
    </row>
    <row r="212" spans="1:8" ht="14.4" x14ac:dyDescent="0.3">
      <c r="A212" s="119"/>
      <c r="B212" s="174"/>
      <c r="C212" s="174"/>
      <c r="D212" s="174"/>
      <c r="E212" s="174"/>
      <c r="F212" s="174"/>
      <c r="G212" s="119"/>
      <c r="H212" s="119"/>
    </row>
    <row r="213" spans="1:8" ht="14.4" x14ac:dyDescent="0.3">
      <c r="A213" s="119"/>
      <c r="B213" s="174"/>
      <c r="C213" s="174"/>
      <c r="D213" s="174"/>
      <c r="E213" s="174"/>
      <c r="F213" s="174"/>
      <c r="G213" s="119"/>
      <c r="H213" s="119"/>
    </row>
    <row r="214" spans="1:8" ht="14.4" x14ac:dyDescent="0.3">
      <c r="A214" s="119"/>
      <c r="B214" s="174"/>
      <c r="C214" s="174"/>
      <c r="D214" s="174"/>
      <c r="E214" s="174"/>
      <c r="F214" s="174"/>
      <c r="G214" s="119"/>
      <c r="H214" s="119"/>
    </row>
    <row r="215" spans="1:8" ht="14.4" x14ac:dyDescent="0.3">
      <c r="A215" s="119"/>
      <c r="B215" s="174"/>
      <c r="C215" s="174"/>
      <c r="D215" s="174"/>
      <c r="E215" s="174"/>
      <c r="F215" s="174"/>
      <c r="G215" s="119"/>
      <c r="H215" s="119"/>
    </row>
    <row r="216" spans="1:8" ht="14.4" x14ac:dyDescent="0.3">
      <c r="A216" s="119"/>
      <c r="B216" s="174"/>
      <c r="C216" s="174"/>
      <c r="D216" s="174"/>
      <c r="E216" s="174"/>
      <c r="F216" s="174"/>
      <c r="G216" s="119"/>
      <c r="H216" s="119"/>
    </row>
    <row r="217" spans="1:8" ht="14.4" x14ac:dyDescent="0.3">
      <c r="A217" s="119"/>
      <c r="B217" s="174"/>
      <c r="C217" s="174"/>
      <c r="D217" s="174"/>
      <c r="E217" s="174"/>
      <c r="F217" s="174"/>
      <c r="G217" s="119"/>
      <c r="H217" s="119"/>
    </row>
    <row r="218" spans="1:8" ht="14.4" x14ac:dyDescent="0.3">
      <c r="A218" s="119"/>
      <c r="B218" s="174"/>
      <c r="C218" s="174"/>
      <c r="D218" s="174"/>
      <c r="E218" s="174"/>
      <c r="F218" s="174"/>
      <c r="G218" s="119"/>
      <c r="H218" s="119"/>
    </row>
    <row r="219" spans="1:8" ht="14.4" x14ac:dyDescent="0.3">
      <c r="A219" s="119"/>
      <c r="B219" s="174"/>
      <c r="C219" s="174"/>
      <c r="D219" s="174"/>
      <c r="E219" s="174"/>
      <c r="F219" s="174"/>
      <c r="G219" s="119"/>
      <c r="H219" s="119"/>
    </row>
    <row r="220" spans="1:8" ht="14.4" x14ac:dyDescent="0.3">
      <c r="A220" s="119"/>
      <c r="B220" s="174"/>
      <c r="C220" s="174"/>
      <c r="D220" s="174"/>
      <c r="E220" s="174"/>
      <c r="F220" s="174"/>
      <c r="G220" s="119"/>
      <c r="H220" s="119"/>
    </row>
    <row r="221" spans="1:8" ht="14.4" x14ac:dyDescent="0.3">
      <c r="A221" s="119"/>
      <c r="B221" s="174"/>
      <c r="C221" s="174"/>
      <c r="D221" s="174"/>
      <c r="E221" s="174"/>
      <c r="F221" s="174"/>
      <c r="G221" s="119"/>
      <c r="H221" s="119"/>
    </row>
    <row r="222" spans="1:8" ht="14.4" x14ac:dyDescent="0.3">
      <c r="A222" s="119"/>
      <c r="B222" s="174"/>
      <c r="C222" s="174"/>
      <c r="D222" s="174"/>
      <c r="E222" s="174"/>
      <c r="F222" s="174"/>
      <c r="G222" s="119"/>
      <c r="H222" s="119"/>
    </row>
    <row r="223" spans="1:8" ht="14.4" x14ac:dyDescent="0.3">
      <c r="A223" s="119"/>
      <c r="B223" s="174"/>
      <c r="C223" s="174"/>
      <c r="D223" s="174"/>
      <c r="E223" s="174"/>
      <c r="F223" s="174"/>
      <c r="G223" s="119"/>
      <c r="H223" s="119"/>
    </row>
    <row r="224" spans="1:8" ht="14.4" x14ac:dyDescent="0.3">
      <c r="A224" s="119"/>
      <c r="B224" s="174"/>
      <c r="C224" s="174"/>
      <c r="D224" s="174"/>
      <c r="E224" s="174"/>
      <c r="F224" s="174"/>
      <c r="G224" s="119"/>
      <c r="H224" s="119"/>
    </row>
    <row r="225" spans="1:8" ht="14.4" x14ac:dyDescent="0.3">
      <c r="A225" s="119"/>
      <c r="B225" s="174"/>
      <c r="C225" s="174"/>
      <c r="D225" s="174"/>
      <c r="E225" s="174"/>
      <c r="F225" s="174"/>
      <c r="G225" s="119"/>
      <c r="H225" s="119"/>
    </row>
    <row r="226" spans="1:8" ht="14.4" x14ac:dyDescent="0.3">
      <c r="A226" s="119"/>
      <c r="B226" s="174"/>
      <c r="C226" s="174"/>
      <c r="D226" s="174"/>
      <c r="E226" s="174"/>
      <c r="F226" s="174"/>
      <c r="G226" s="119"/>
      <c r="H226" s="119"/>
    </row>
    <row r="227" spans="1:8" ht="14.4" x14ac:dyDescent="0.3">
      <c r="A227" s="119"/>
      <c r="B227" s="174"/>
      <c r="C227" s="174"/>
      <c r="D227" s="174"/>
      <c r="E227" s="174"/>
      <c r="F227" s="174"/>
      <c r="G227" s="119"/>
      <c r="H227" s="119"/>
    </row>
    <row r="228" spans="1:8" ht="14.4" x14ac:dyDescent="0.3">
      <c r="A228" s="119"/>
      <c r="B228" s="174"/>
      <c r="C228" s="174"/>
      <c r="D228" s="174"/>
      <c r="E228" s="174"/>
      <c r="F228" s="174"/>
      <c r="G228" s="119"/>
      <c r="H228" s="119"/>
    </row>
    <row r="229" spans="1:8" ht="14.4" x14ac:dyDescent="0.3">
      <c r="A229" s="119"/>
      <c r="B229" s="174"/>
      <c r="C229" s="174"/>
      <c r="D229" s="174"/>
      <c r="E229" s="174"/>
      <c r="F229" s="174"/>
      <c r="G229" s="119"/>
      <c r="H229" s="119"/>
    </row>
    <row r="230" spans="1:8" ht="14.4" x14ac:dyDescent="0.3">
      <c r="A230" s="119"/>
      <c r="B230" s="174"/>
      <c r="C230" s="174"/>
      <c r="D230" s="174"/>
      <c r="E230" s="174"/>
      <c r="F230" s="174"/>
      <c r="G230" s="119"/>
      <c r="H230" s="119"/>
    </row>
    <row r="231" spans="1:8" ht="14.4" x14ac:dyDescent="0.3">
      <c r="A231" s="119"/>
      <c r="B231" s="174"/>
      <c r="C231" s="174"/>
      <c r="D231" s="174"/>
      <c r="E231" s="174"/>
      <c r="F231" s="174"/>
      <c r="G231" s="119"/>
      <c r="H231" s="119"/>
    </row>
    <row r="232" spans="1:8" ht="14.4" x14ac:dyDescent="0.3">
      <c r="A232" s="119"/>
      <c r="B232" s="174"/>
      <c r="C232" s="174"/>
      <c r="D232" s="174"/>
      <c r="E232" s="174"/>
      <c r="F232" s="174"/>
      <c r="G232" s="119"/>
      <c r="H232" s="119"/>
    </row>
    <row r="233" spans="1:8" ht="14.4" x14ac:dyDescent="0.3">
      <c r="A233" s="119"/>
      <c r="B233" s="174"/>
      <c r="C233" s="174"/>
      <c r="D233" s="174"/>
      <c r="E233" s="174"/>
      <c r="F233" s="174"/>
      <c r="G233" s="119"/>
      <c r="H233" s="119"/>
    </row>
    <row r="234" spans="1:8" ht="14.4" x14ac:dyDescent="0.3">
      <c r="A234" s="119"/>
      <c r="B234" s="174"/>
      <c r="C234" s="174"/>
      <c r="D234" s="174"/>
      <c r="E234" s="174"/>
      <c r="F234" s="174"/>
      <c r="G234" s="119"/>
      <c r="H234" s="119"/>
    </row>
    <row r="235" spans="1:8" ht="14.4" x14ac:dyDescent="0.3">
      <c r="A235" s="119"/>
      <c r="B235" s="174"/>
      <c r="C235" s="174"/>
      <c r="D235" s="174"/>
      <c r="E235" s="174"/>
      <c r="F235" s="174"/>
      <c r="G235" s="119"/>
      <c r="H235" s="119"/>
    </row>
    <row r="236" spans="1:8" ht="14.4" x14ac:dyDescent="0.3">
      <c r="A236" s="119"/>
      <c r="B236" s="174"/>
      <c r="C236" s="174"/>
      <c r="D236" s="174"/>
      <c r="E236" s="174"/>
      <c r="F236" s="174"/>
      <c r="G236" s="119"/>
      <c r="H236" s="119"/>
    </row>
  </sheetData>
  <pageMargins left="0" right="0" top="0" bottom="0" header="0.31496062992125984" footer="0.31496062992125984"/>
  <pageSetup paperSize="9" scale="64" fitToHeight="0" orientation="portrait" r:id="rId2"/>
  <colBreaks count="1" manualBreakCount="1">
    <brk id="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Y2" sqref="Y2"/>
    </sheetView>
  </sheetViews>
  <sheetFormatPr defaultRowHeight="14.4" x14ac:dyDescent="0.3"/>
  <cols>
    <col min="1" max="1" width="73.5546875" customWidth="1"/>
    <col min="2" max="2" width="23.6640625" customWidth="1"/>
    <col min="3" max="3" width="18.109375" customWidth="1"/>
    <col min="4" max="4" width="15.5546875" customWidth="1"/>
    <col min="5" max="5" width="20.6640625" customWidth="1"/>
    <col min="6" max="6" width="16.6640625" customWidth="1"/>
    <col min="7" max="7" width="25.44140625" customWidth="1"/>
  </cols>
  <sheetData>
    <row r="1" spans="1:7" ht="36" x14ac:dyDescent="0.3">
      <c r="A1" s="189" t="s">
        <v>293</v>
      </c>
      <c r="B1" s="188" t="s">
        <v>306</v>
      </c>
      <c r="C1" s="188" t="s">
        <v>328</v>
      </c>
      <c r="D1" s="188" t="s">
        <v>307</v>
      </c>
      <c r="E1" s="188" t="s">
        <v>308</v>
      </c>
      <c r="F1" s="188" t="s">
        <v>315</v>
      </c>
      <c r="G1" s="188" t="s">
        <v>316</v>
      </c>
    </row>
    <row r="2" spans="1:7" x14ac:dyDescent="0.3">
      <c r="A2" s="190"/>
      <c r="B2" s="190" t="s">
        <v>309</v>
      </c>
      <c r="C2" s="190" t="s">
        <v>310</v>
      </c>
      <c r="D2" s="190" t="s">
        <v>311</v>
      </c>
      <c r="E2" s="190" t="s">
        <v>312</v>
      </c>
      <c r="F2" s="266" t="s">
        <v>318</v>
      </c>
      <c r="G2" s="266" t="s">
        <v>314</v>
      </c>
    </row>
    <row r="3" spans="1:7" x14ac:dyDescent="0.3">
      <c r="A3" s="61"/>
      <c r="B3" s="81"/>
      <c r="C3" s="81"/>
      <c r="D3" s="81"/>
      <c r="E3" s="81"/>
      <c r="F3" s="81"/>
      <c r="G3" s="81"/>
    </row>
    <row r="4" spans="1:7" x14ac:dyDescent="0.3">
      <c r="A4" s="61"/>
      <c r="B4" s="81"/>
      <c r="C4" s="81"/>
      <c r="D4" s="81"/>
      <c r="E4" s="81"/>
      <c r="F4" s="81"/>
      <c r="G4" s="81"/>
    </row>
    <row r="5" spans="1:7" x14ac:dyDescent="0.3">
      <c r="A5" s="61"/>
      <c r="B5" s="81"/>
      <c r="C5" s="81"/>
      <c r="D5" s="81"/>
      <c r="E5" s="81"/>
      <c r="F5" s="81"/>
      <c r="G5" s="81"/>
    </row>
    <row r="6" spans="1:7" x14ac:dyDescent="0.3">
      <c r="A6" s="116" t="s">
        <v>167</v>
      </c>
      <c r="B6" s="82" t="s">
        <v>377</v>
      </c>
      <c r="C6" s="82" t="s">
        <v>378</v>
      </c>
      <c r="D6" s="82" t="s">
        <v>380</v>
      </c>
      <c r="E6" s="82" t="s">
        <v>398</v>
      </c>
    </row>
    <row r="7" spans="1:7" x14ac:dyDescent="0.3">
      <c r="A7" s="84" t="s">
        <v>2</v>
      </c>
      <c r="B7" s="82">
        <v>102361.09999999999</v>
      </c>
      <c r="C7" s="82">
        <v>10000</v>
      </c>
      <c r="D7" s="82">
        <v>10000</v>
      </c>
      <c r="E7" s="82">
        <v>7855.2500000000045</v>
      </c>
    </row>
    <row r="8" spans="1:7" x14ac:dyDescent="0.3">
      <c r="A8" s="85" t="s">
        <v>146</v>
      </c>
      <c r="B8" s="82">
        <v>102361.09999999999</v>
      </c>
      <c r="C8" s="82">
        <v>10000</v>
      </c>
      <c r="D8" s="82">
        <v>10000</v>
      </c>
      <c r="E8" s="82">
        <v>7855.2500000000045</v>
      </c>
    </row>
    <row r="9" spans="1:7" x14ac:dyDescent="0.3">
      <c r="A9" s="248" t="s">
        <v>120</v>
      </c>
      <c r="B9" s="82">
        <v>102361.09999999999</v>
      </c>
      <c r="C9" s="82">
        <v>10000</v>
      </c>
      <c r="D9" s="82">
        <v>10000</v>
      </c>
      <c r="E9" s="82">
        <v>7855.2500000000073</v>
      </c>
    </row>
    <row r="10" spans="1:7" x14ac:dyDescent="0.3">
      <c r="A10" s="267" t="s">
        <v>122</v>
      </c>
      <c r="B10" s="82">
        <v>102361.09999999999</v>
      </c>
      <c r="C10" s="82">
        <v>10000</v>
      </c>
      <c r="D10" s="82">
        <v>10000</v>
      </c>
      <c r="E10" s="82">
        <v>7855.2500000000073</v>
      </c>
    </row>
    <row r="11" spans="1:7" x14ac:dyDescent="0.3">
      <c r="A11" s="268" t="s">
        <v>297</v>
      </c>
      <c r="B11" s="82">
        <v>134458.07999999999</v>
      </c>
      <c r="C11" s="82">
        <v>10000</v>
      </c>
      <c r="D11" s="82">
        <v>10000</v>
      </c>
      <c r="E11" s="82">
        <v>7787.69</v>
      </c>
    </row>
    <row r="12" spans="1:7" x14ac:dyDescent="0.3">
      <c r="A12" s="324" t="s">
        <v>199</v>
      </c>
      <c r="B12" s="82">
        <v>39300</v>
      </c>
      <c r="C12" s="82"/>
      <c r="D12" s="82"/>
      <c r="E12" s="82"/>
    </row>
    <row r="13" spans="1:7" x14ac:dyDescent="0.3">
      <c r="A13" s="324" t="s">
        <v>243</v>
      </c>
      <c r="B13" s="82">
        <v>41048.269999999997</v>
      </c>
      <c r="C13" s="82"/>
      <c r="D13" s="82"/>
      <c r="E13" s="82"/>
    </row>
    <row r="14" spans="1:7" x14ac:dyDescent="0.3">
      <c r="A14" s="324" t="s">
        <v>206</v>
      </c>
      <c r="B14" s="82"/>
      <c r="C14" s="82">
        <v>10000</v>
      </c>
      <c r="D14" s="82">
        <v>10000</v>
      </c>
      <c r="E14" s="82">
        <v>7787.69</v>
      </c>
    </row>
    <row r="15" spans="1:7" x14ac:dyDescent="0.3">
      <c r="A15" s="324" t="s">
        <v>248</v>
      </c>
      <c r="B15" s="82">
        <v>16195</v>
      </c>
      <c r="C15" s="82"/>
      <c r="D15" s="82"/>
      <c r="E15" s="82"/>
    </row>
    <row r="16" spans="1:7" x14ac:dyDescent="0.3">
      <c r="A16" s="324" t="s">
        <v>249</v>
      </c>
      <c r="B16" s="82">
        <v>8392.31</v>
      </c>
      <c r="C16" s="82"/>
      <c r="D16" s="82"/>
      <c r="E16" s="82"/>
    </row>
    <row r="17" spans="1:5" x14ac:dyDescent="0.3">
      <c r="A17" s="324" t="s">
        <v>223</v>
      </c>
      <c r="B17" s="82">
        <v>29522.5</v>
      </c>
      <c r="C17" s="82"/>
      <c r="D17" s="82"/>
      <c r="E17" s="82"/>
    </row>
    <row r="18" spans="1:5" x14ac:dyDescent="0.3">
      <c r="A18" s="268" t="s">
        <v>333</v>
      </c>
      <c r="B18" s="82">
        <v>-32096.979999999996</v>
      </c>
      <c r="C18" s="82">
        <v>0</v>
      </c>
      <c r="D18" s="82">
        <v>0</v>
      </c>
      <c r="E18" s="82">
        <v>67.560000000004948</v>
      </c>
    </row>
    <row r="19" spans="1:5" x14ac:dyDescent="0.3">
      <c r="A19" s="324" t="s">
        <v>241</v>
      </c>
      <c r="B19" s="82">
        <v>-96851.04</v>
      </c>
      <c r="C19" s="82">
        <v>-64754</v>
      </c>
      <c r="D19" s="82">
        <v>-64754</v>
      </c>
      <c r="E19" s="82">
        <v>-64754.06</v>
      </c>
    </row>
    <row r="20" spans="1:5" x14ac:dyDescent="0.3">
      <c r="A20" s="324" t="s">
        <v>242</v>
      </c>
      <c r="B20" s="82">
        <v>64754.06</v>
      </c>
      <c r="C20" s="82">
        <v>64754</v>
      </c>
      <c r="D20" s="82">
        <v>64754</v>
      </c>
      <c r="E20" s="82">
        <v>64821.62</v>
      </c>
    </row>
    <row r="21" spans="1:5" x14ac:dyDescent="0.3">
      <c r="A21" s="248" t="s">
        <v>284</v>
      </c>
      <c r="B21" s="82">
        <v>0</v>
      </c>
      <c r="C21" s="82">
        <v>0</v>
      </c>
      <c r="D21" s="82">
        <v>0</v>
      </c>
      <c r="E21" s="82"/>
    </row>
    <row r="22" spans="1:5" x14ac:dyDescent="0.3">
      <c r="A22" s="267" t="s">
        <v>285</v>
      </c>
      <c r="B22" s="82">
        <v>0</v>
      </c>
      <c r="C22" s="82">
        <v>0</v>
      </c>
      <c r="D22" s="82">
        <v>0</v>
      </c>
      <c r="E22" s="82"/>
    </row>
    <row r="23" spans="1:5" x14ac:dyDescent="0.3">
      <c r="A23" s="268" t="s">
        <v>333</v>
      </c>
      <c r="B23" s="82">
        <v>0</v>
      </c>
      <c r="C23" s="82">
        <v>0</v>
      </c>
      <c r="D23" s="82">
        <v>0</v>
      </c>
      <c r="E23" s="82"/>
    </row>
    <row r="24" spans="1:5" x14ac:dyDescent="0.3">
      <c r="A24" s="324" t="s">
        <v>239</v>
      </c>
      <c r="B24" s="82">
        <v>0</v>
      </c>
      <c r="C24" s="82">
        <v>0</v>
      </c>
      <c r="D24" s="82">
        <v>0</v>
      </c>
      <c r="E24" s="82"/>
    </row>
    <row r="25" spans="1:5" x14ac:dyDescent="0.3">
      <c r="A25" s="84" t="s">
        <v>271</v>
      </c>
      <c r="B25" s="82">
        <v>102361.09999999999</v>
      </c>
      <c r="C25" s="82">
        <v>10000</v>
      </c>
      <c r="D25" s="82">
        <v>10000</v>
      </c>
      <c r="E25" s="82">
        <v>7855.2500000000045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B17" sqref="B17"/>
    </sheetView>
  </sheetViews>
  <sheetFormatPr defaultRowHeight="14.4" x14ac:dyDescent="0.3"/>
  <cols>
    <col min="1" max="1" width="46.6640625" bestFit="1" customWidth="1"/>
    <col min="2" max="2" width="16.6640625" bestFit="1" customWidth="1"/>
    <col min="3" max="3" width="23.109375" bestFit="1" customWidth="1"/>
    <col min="4" max="4" width="12" bestFit="1" customWidth="1"/>
    <col min="5" max="5" width="9.88671875" bestFit="1" customWidth="1"/>
    <col min="6" max="6" width="15.6640625" bestFit="1" customWidth="1"/>
    <col min="7" max="7" width="12.44140625" bestFit="1" customWidth="1"/>
    <col min="8" max="8" width="15.5546875" bestFit="1" customWidth="1"/>
  </cols>
  <sheetData>
    <row r="1" spans="1:8" ht="48.6" thickBot="1" x14ac:dyDescent="0.35">
      <c r="A1" s="163" t="s">
        <v>293</v>
      </c>
      <c r="B1" s="164" t="s">
        <v>266</v>
      </c>
      <c r="C1" s="164" t="s">
        <v>301</v>
      </c>
      <c r="D1" s="164" t="s">
        <v>302</v>
      </c>
      <c r="E1" s="164" t="s">
        <v>303</v>
      </c>
      <c r="F1" s="164" t="s">
        <v>299</v>
      </c>
      <c r="G1" s="164" t="s">
        <v>304</v>
      </c>
      <c r="H1" s="165" t="s">
        <v>305</v>
      </c>
    </row>
    <row r="2" spans="1:8" x14ac:dyDescent="0.3">
      <c r="A2" s="152" t="s">
        <v>2</v>
      </c>
      <c r="B2" s="153">
        <v>12867829</v>
      </c>
      <c r="C2" s="153">
        <v>14415988</v>
      </c>
      <c r="D2" s="153">
        <v>5287298.8</v>
      </c>
      <c r="E2" s="153">
        <v>14415988</v>
      </c>
      <c r="F2" s="153">
        <v>5432570.9100000001</v>
      </c>
      <c r="G2" s="154">
        <v>102.7</v>
      </c>
      <c r="H2" s="154">
        <v>37.700000000000003</v>
      </c>
    </row>
    <row r="3" spans="1:8" x14ac:dyDescent="0.3">
      <c r="A3" s="155" t="s">
        <v>3</v>
      </c>
      <c r="B3" s="153">
        <v>12867829</v>
      </c>
      <c r="C3" s="153">
        <v>14415988</v>
      </c>
      <c r="D3" s="153">
        <v>5287298.8</v>
      </c>
      <c r="E3" s="153">
        <v>14415988</v>
      </c>
      <c r="F3" s="153">
        <v>5432570.9100000001</v>
      </c>
      <c r="G3" s="154">
        <v>102.7</v>
      </c>
      <c r="H3" s="154">
        <v>37.700000000000003</v>
      </c>
    </row>
    <row r="4" spans="1:8" x14ac:dyDescent="0.3">
      <c r="A4" s="156" t="s">
        <v>4</v>
      </c>
      <c r="B4" s="153">
        <v>12867829</v>
      </c>
      <c r="C4" s="153">
        <v>14415988</v>
      </c>
      <c r="D4" s="153">
        <v>5287298.8</v>
      </c>
      <c r="E4" s="153">
        <v>14415988</v>
      </c>
      <c r="F4" s="153">
        <v>5432570.9100000001</v>
      </c>
      <c r="G4" s="154">
        <v>102.7</v>
      </c>
      <c r="H4" s="154">
        <v>37.700000000000003</v>
      </c>
    </row>
    <row r="5" spans="1:8" x14ac:dyDescent="0.3">
      <c r="A5" s="157" t="s">
        <v>28</v>
      </c>
      <c r="B5" s="153">
        <v>12867829</v>
      </c>
      <c r="C5" s="153">
        <v>14415988</v>
      </c>
      <c r="D5" s="153">
        <v>5287298.8</v>
      </c>
      <c r="E5" s="153">
        <v>14415988</v>
      </c>
      <c r="F5" s="153">
        <v>5432570.9100000001</v>
      </c>
      <c r="G5" s="154">
        <v>102.7</v>
      </c>
      <c r="H5" s="154">
        <v>37.700000000000003</v>
      </c>
    </row>
    <row r="6" spans="1:8" x14ac:dyDescent="0.3">
      <c r="A6" s="168" t="s">
        <v>297</v>
      </c>
      <c r="B6" s="169">
        <v>11225245</v>
      </c>
      <c r="C6" s="169">
        <v>14019419</v>
      </c>
      <c r="D6" s="169">
        <v>4618705.8199999984</v>
      </c>
      <c r="E6" s="169">
        <v>13876519</v>
      </c>
      <c r="F6" s="169">
        <v>5222110.3899999987</v>
      </c>
      <c r="G6" s="167">
        <v>113.1</v>
      </c>
      <c r="H6" s="167">
        <v>37.6</v>
      </c>
    </row>
    <row r="7" spans="1:8" x14ac:dyDescent="0.3">
      <c r="A7" s="170" t="s">
        <v>150</v>
      </c>
      <c r="B7" s="171">
        <v>9851059</v>
      </c>
      <c r="C7" s="171">
        <v>12910221</v>
      </c>
      <c r="D7" s="171">
        <v>4347298.4499999983</v>
      </c>
      <c r="E7" s="171">
        <v>12767321</v>
      </c>
      <c r="F7" s="171">
        <v>4859667.9099999992</v>
      </c>
      <c r="G7" s="172">
        <v>111.8</v>
      </c>
      <c r="H7" s="172">
        <v>38.1</v>
      </c>
    </row>
    <row r="8" spans="1:8" x14ac:dyDescent="0.3">
      <c r="A8" s="158" t="s">
        <v>172</v>
      </c>
      <c r="B8" s="150">
        <v>8200997</v>
      </c>
      <c r="C8" s="150">
        <v>8519079</v>
      </c>
      <c r="D8" s="150">
        <v>3885260.58</v>
      </c>
      <c r="E8" s="150">
        <v>8519079</v>
      </c>
      <c r="F8" s="150">
        <v>4143432.3</v>
      </c>
      <c r="G8" s="151">
        <v>106.6</v>
      </c>
      <c r="H8" s="151">
        <v>48.6</v>
      </c>
    </row>
    <row r="9" spans="1:8" x14ac:dyDescent="0.3">
      <c r="A9" s="134" t="s">
        <v>180</v>
      </c>
      <c r="B9" s="82">
        <v>6871591</v>
      </c>
      <c r="C9" s="82">
        <v>7140488</v>
      </c>
      <c r="D9" s="82">
        <v>3250171.29</v>
      </c>
      <c r="E9" s="82">
        <v>7140488</v>
      </c>
      <c r="F9" s="82">
        <v>3445335.25</v>
      </c>
      <c r="G9" s="117">
        <v>106</v>
      </c>
      <c r="H9" s="117">
        <v>48.3</v>
      </c>
    </row>
    <row r="10" spans="1:8" x14ac:dyDescent="0.3">
      <c r="A10" s="135" t="s">
        <v>197</v>
      </c>
      <c r="B10" s="82">
        <v>6845046</v>
      </c>
      <c r="C10" s="82">
        <v>7113943</v>
      </c>
      <c r="D10" s="82">
        <v>3240322.85</v>
      </c>
      <c r="E10" s="82">
        <v>7113943</v>
      </c>
      <c r="F10" s="82">
        <v>3432433.36</v>
      </c>
      <c r="G10" s="117">
        <v>105.9</v>
      </c>
      <c r="H10" s="117">
        <v>48.2</v>
      </c>
    </row>
    <row r="11" spans="1:8" x14ac:dyDescent="0.3">
      <c r="A11" s="135" t="s">
        <v>198</v>
      </c>
      <c r="B11" s="82">
        <v>26545</v>
      </c>
      <c r="C11" s="82">
        <v>26545</v>
      </c>
      <c r="D11" s="82">
        <v>9848.44</v>
      </c>
      <c r="E11" s="82">
        <v>26545</v>
      </c>
      <c r="F11" s="82">
        <v>12901.89</v>
      </c>
      <c r="G11" s="117">
        <v>131</v>
      </c>
      <c r="H11" s="117">
        <v>48.6</v>
      </c>
    </row>
    <row r="12" spans="1:8" x14ac:dyDescent="0.3">
      <c r="A12" s="134" t="s">
        <v>181</v>
      </c>
      <c r="B12" s="82">
        <v>195594</v>
      </c>
      <c r="C12" s="82">
        <v>200411</v>
      </c>
      <c r="D12" s="82">
        <v>110345.51</v>
      </c>
      <c r="E12" s="82">
        <v>200411</v>
      </c>
      <c r="F12" s="82">
        <v>137411.94</v>
      </c>
      <c r="G12" s="117">
        <v>124.5</v>
      </c>
      <c r="H12" s="117">
        <v>68.599999999999994</v>
      </c>
    </row>
    <row r="13" spans="1:8" x14ac:dyDescent="0.3">
      <c r="A13" s="135" t="s">
        <v>199</v>
      </c>
      <c r="B13" s="82">
        <v>195594</v>
      </c>
      <c r="C13" s="82">
        <v>200411</v>
      </c>
      <c r="D13" s="82">
        <v>110345.51</v>
      </c>
      <c r="E13" s="82">
        <v>200411</v>
      </c>
      <c r="F13" s="82">
        <v>137411.94</v>
      </c>
      <c r="G13" s="117">
        <v>124.5</v>
      </c>
      <c r="H13" s="117">
        <v>68.599999999999994</v>
      </c>
    </row>
    <row r="14" spans="1:8" x14ac:dyDescent="0.3">
      <c r="A14" s="134" t="s">
        <v>182</v>
      </c>
      <c r="B14" s="82">
        <v>1133812</v>
      </c>
      <c r="C14" s="82">
        <v>1178180</v>
      </c>
      <c r="D14" s="82">
        <v>524743.78</v>
      </c>
      <c r="E14" s="82">
        <v>1178180</v>
      </c>
      <c r="F14" s="82">
        <v>560685.11</v>
      </c>
      <c r="G14" s="117">
        <v>106.8</v>
      </c>
      <c r="H14" s="117">
        <v>47.6</v>
      </c>
    </row>
    <row r="15" spans="1:8" x14ac:dyDescent="0.3">
      <c r="A15" s="135" t="s">
        <v>200</v>
      </c>
      <c r="B15" s="82">
        <v>1133812</v>
      </c>
      <c r="C15" s="82">
        <v>1178180</v>
      </c>
      <c r="D15" s="82">
        <v>524743.78</v>
      </c>
      <c r="E15" s="82">
        <v>1178180</v>
      </c>
      <c r="F15" s="82">
        <v>560685.11</v>
      </c>
      <c r="G15" s="117">
        <v>106.8</v>
      </c>
      <c r="H15" s="117">
        <v>47.6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7"/>
  <sheetViews>
    <sheetView showGridLines="0" zoomScaleNormal="100" workbookViewId="0">
      <pane xSplit="1" ySplit="14" topLeftCell="B15" activePane="bottomRight" state="frozen"/>
      <selection pane="topRight" activeCell="B1" sqref="B1"/>
      <selection pane="bottomLeft" activeCell="A12" sqref="A12"/>
      <selection pane="bottomRight" activeCell="A128" sqref="A128:XFD1048576"/>
    </sheetView>
  </sheetViews>
  <sheetFormatPr defaultColWidth="0" defaultRowHeight="12" zeroHeight="1" x14ac:dyDescent="0.25"/>
  <cols>
    <col min="1" max="1" width="60.6640625" style="62" customWidth="1"/>
    <col min="2" max="7" width="13.6640625" style="82" customWidth="1"/>
    <col min="8" max="8" width="13.6640625" style="62" hidden="1" customWidth="1"/>
    <col min="9" max="16384" width="8.88671875" style="62" hidden="1"/>
  </cols>
  <sheetData>
    <row r="1" spans="1:8" x14ac:dyDescent="0.25">
      <c r="A1" s="64" t="s">
        <v>325</v>
      </c>
      <c r="B1" s="126"/>
      <c r="C1" s="126"/>
      <c r="D1" s="126"/>
      <c r="E1" s="126"/>
      <c r="F1" s="130"/>
      <c r="G1" s="130"/>
      <c r="H1" s="79"/>
    </row>
    <row r="2" spans="1:8" x14ac:dyDescent="0.25">
      <c r="A2" s="64"/>
    </row>
    <row r="3" spans="1:8" x14ac:dyDescent="0.25">
      <c r="A3" s="64" t="s">
        <v>412</v>
      </c>
      <c r="B3" s="126"/>
      <c r="C3" s="126"/>
      <c r="D3" s="126"/>
      <c r="E3" s="126"/>
      <c r="F3" s="130"/>
      <c r="G3" s="130"/>
      <c r="H3" s="79"/>
    </row>
    <row r="4" spans="1:8" x14ac:dyDescent="0.25"/>
    <row r="5" spans="1:8" x14ac:dyDescent="0.25">
      <c r="A5" s="126" t="s">
        <v>413</v>
      </c>
      <c r="B5" s="126"/>
      <c r="C5" s="126"/>
      <c r="D5" s="126"/>
      <c r="E5" s="126"/>
      <c r="F5" s="130"/>
      <c r="G5" s="130"/>
      <c r="H5" s="79"/>
    </row>
    <row r="6" spans="1:8" x14ac:dyDescent="0.25">
      <c r="A6" s="80"/>
      <c r="F6" s="80"/>
      <c r="G6" s="80"/>
      <c r="H6" s="75"/>
    </row>
    <row r="7" spans="1:8" hidden="1" x14ac:dyDescent="0.25">
      <c r="A7" s="126"/>
      <c r="B7" s="126"/>
      <c r="C7" s="126"/>
      <c r="D7" s="126"/>
      <c r="E7" s="126"/>
      <c r="F7" s="130"/>
      <c r="G7" s="130"/>
      <c r="H7" s="79"/>
    </row>
    <row r="8" spans="1:8" hidden="1" x14ac:dyDescent="0.25">
      <c r="A8" s="80"/>
      <c r="F8" s="175"/>
      <c r="G8" s="175"/>
      <c r="H8" s="77"/>
    </row>
    <row r="9" spans="1:8" ht="48" x14ac:dyDescent="0.25">
      <c r="A9" s="344" t="s">
        <v>417</v>
      </c>
      <c r="B9" s="345" t="s">
        <v>341</v>
      </c>
      <c r="C9" s="345" t="s">
        <v>339</v>
      </c>
      <c r="D9" s="345" t="s">
        <v>340</v>
      </c>
      <c r="E9" s="345" t="s">
        <v>342</v>
      </c>
      <c r="F9" s="345" t="s">
        <v>315</v>
      </c>
      <c r="G9" s="345" t="s">
        <v>316</v>
      </c>
    </row>
    <row r="10" spans="1:8" s="61" customFormat="1" x14ac:dyDescent="0.25">
      <c r="A10" s="346"/>
      <c r="B10" s="346" t="s">
        <v>309</v>
      </c>
      <c r="C10" s="346" t="s">
        <v>310</v>
      </c>
      <c r="D10" s="346" t="s">
        <v>311</v>
      </c>
      <c r="E10" s="346" t="s">
        <v>312</v>
      </c>
      <c r="F10" s="344" t="s">
        <v>318</v>
      </c>
      <c r="G10" s="344" t="s">
        <v>314</v>
      </c>
      <c r="H10" s="62"/>
    </row>
    <row r="11" spans="1:8" s="61" customFormat="1" hidden="1" x14ac:dyDescent="0.25">
      <c r="B11" s="81"/>
      <c r="C11" s="81"/>
      <c r="D11" s="81"/>
      <c r="E11" s="81"/>
      <c r="F11" s="81"/>
      <c r="G11" s="81"/>
      <c r="H11" s="62"/>
    </row>
    <row r="12" spans="1:8" s="61" customFormat="1" hidden="1" x14ac:dyDescent="0.25">
      <c r="B12" s="81"/>
      <c r="C12" s="81"/>
      <c r="D12" s="81"/>
      <c r="E12" s="81"/>
      <c r="F12" s="81"/>
      <c r="G12" s="81"/>
      <c r="H12" s="62"/>
    </row>
    <row r="13" spans="1:8" s="61" customFormat="1" hidden="1" x14ac:dyDescent="0.25">
      <c r="B13" s="81"/>
      <c r="C13" s="81"/>
      <c r="D13" s="81"/>
      <c r="E13" s="81"/>
      <c r="F13" s="81"/>
      <c r="G13" s="81"/>
      <c r="H13" s="62"/>
    </row>
    <row r="14" spans="1:8" s="76" customFormat="1" ht="52.95" hidden="1" customHeight="1" x14ac:dyDescent="0.3">
      <c r="A14" s="116" t="s">
        <v>167</v>
      </c>
      <c r="B14" s="86" t="s">
        <v>379</v>
      </c>
      <c r="C14" s="86" t="s">
        <v>396</v>
      </c>
      <c r="D14" s="86" t="s">
        <v>397</v>
      </c>
      <c r="E14" s="86" t="s">
        <v>398</v>
      </c>
      <c r="F14" s="86" t="s">
        <v>399</v>
      </c>
      <c r="G14" s="86" t="s">
        <v>400</v>
      </c>
    </row>
    <row r="15" spans="1:8" x14ac:dyDescent="0.25">
      <c r="A15" s="367" t="s">
        <v>2</v>
      </c>
      <c r="B15" s="368">
        <v>11030221.040000003</v>
      </c>
      <c r="C15" s="368">
        <v>19282366</v>
      </c>
      <c r="D15" s="368">
        <v>18935866</v>
      </c>
      <c r="E15" s="368">
        <v>16659198.549999999</v>
      </c>
      <c r="F15" s="368">
        <v>151.03231829704106</v>
      </c>
      <c r="G15" s="368">
        <v>87.976956269124415</v>
      </c>
    </row>
    <row r="16" spans="1:8" x14ac:dyDescent="0.25">
      <c r="A16" s="160" t="s">
        <v>120</v>
      </c>
      <c r="B16" s="180">
        <v>11030221.040000005</v>
      </c>
      <c r="C16" s="180">
        <v>19282366</v>
      </c>
      <c r="D16" s="180">
        <v>18935866</v>
      </c>
      <c r="E16" s="180">
        <v>16659198.549999997</v>
      </c>
      <c r="F16" s="180">
        <v>151.03231829704103</v>
      </c>
      <c r="G16" s="180">
        <v>87.9769562691244</v>
      </c>
    </row>
    <row r="17" spans="1:7" x14ac:dyDescent="0.25">
      <c r="A17" s="374" t="s">
        <v>123</v>
      </c>
      <c r="B17" s="150">
        <v>357716.99</v>
      </c>
      <c r="C17" s="150"/>
      <c r="D17" s="150"/>
      <c r="E17" s="150"/>
      <c r="F17" s="150"/>
      <c r="G17" s="150"/>
    </row>
    <row r="18" spans="1:7" x14ac:dyDescent="0.25">
      <c r="A18" s="363" t="s">
        <v>281</v>
      </c>
      <c r="B18" s="82">
        <v>357716.99</v>
      </c>
    </row>
    <row r="19" spans="1:7" x14ac:dyDescent="0.25">
      <c r="A19" s="315" t="s">
        <v>282</v>
      </c>
      <c r="B19" s="82">
        <v>357716.99</v>
      </c>
    </row>
    <row r="20" spans="1:7" x14ac:dyDescent="0.25">
      <c r="A20" s="374" t="s">
        <v>122</v>
      </c>
      <c r="B20" s="150">
        <v>102361.09999999999</v>
      </c>
      <c r="C20" s="150">
        <v>10000</v>
      </c>
      <c r="D20" s="150">
        <v>10000</v>
      </c>
      <c r="E20" s="150">
        <v>7855.2500000000073</v>
      </c>
      <c r="F20" s="150">
        <v>7.6740578207932577</v>
      </c>
      <c r="G20" s="150">
        <v>78.552500000000066</v>
      </c>
    </row>
    <row r="21" spans="1:7" x14ac:dyDescent="0.25">
      <c r="A21" s="363" t="s">
        <v>279</v>
      </c>
      <c r="B21" s="82">
        <v>102361.09999999999</v>
      </c>
      <c r="C21" s="82">
        <v>10000</v>
      </c>
      <c r="D21" s="82">
        <v>10000</v>
      </c>
      <c r="E21" s="82">
        <v>7855.2500000000073</v>
      </c>
      <c r="F21" s="82">
        <v>7.6740578207932577</v>
      </c>
      <c r="G21" s="82">
        <v>78.552500000000066</v>
      </c>
    </row>
    <row r="22" spans="1:7" x14ac:dyDescent="0.25">
      <c r="A22" s="315" t="s">
        <v>280</v>
      </c>
      <c r="B22" s="82">
        <v>102361.09999999999</v>
      </c>
      <c r="C22" s="82">
        <v>10000</v>
      </c>
      <c r="D22" s="82">
        <v>10000</v>
      </c>
      <c r="E22" s="82">
        <v>7855.2500000000073</v>
      </c>
      <c r="F22" s="82">
        <v>7.6740578207932577</v>
      </c>
      <c r="G22" s="82">
        <v>78.552500000000066</v>
      </c>
    </row>
    <row r="23" spans="1:7" x14ac:dyDescent="0.25">
      <c r="A23" s="374" t="s">
        <v>121</v>
      </c>
      <c r="B23" s="150">
        <v>10570142.950000003</v>
      </c>
      <c r="C23" s="150">
        <v>19272366</v>
      </c>
      <c r="D23" s="150">
        <v>18925866</v>
      </c>
      <c r="E23" s="150">
        <v>16651343.299999997</v>
      </c>
      <c r="F23" s="150">
        <v>157.5318647890187</v>
      </c>
      <c r="G23" s="150">
        <v>87.981935938889123</v>
      </c>
    </row>
    <row r="24" spans="1:7" ht="24" x14ac:dyDescent="0.25">
      <c r="A24" s="363" t="s">
        <v>276</v>
      </c>
      <c r="B24" s="82">
        <v>10570142.950000003</v>
      </c>
      <c r="C24" s="82">
        <v>19272366</v>
      </c>
      <c r="D24" s="82">
        <v>18925866</v>
      </c>
      <c r="E24" s="82">
        <v>16651343.299999997</v>
      </c>
      <c r="F24" s="82">
        <v>157.5318647890187</v>
      </c>
      <c r="G24" s="82">
        <v>87.981935938889123</v>
      </c>
    </row>
    <row r="25" spans="1:7" x14ac:dyDescent="0.25">
      <c r="A25" s="315" t="s">
        <v>277</v>
      </c>
      <c r="B25" s="82">
        <v>10051116.500000004</v>
      </c>
      <c r="C25" s="82">
        <v>12688773</v>
      </c>
      <c r="D25" s="82">
        <v>12428773</v>
      </c>
      <c r="E25" s="82">
        <v>12103796.289999999</v>
      </c>
      <c r="F25" s="82">
        <v>120.42240570985317</v>
      </c>
      <c r="G25" s="82">
        <v>97.38528726850187</v>
      </c>
    </row>
    <row r="26" spans="1:7" ht="24" x14ac:dyDescent="0.25">
      <c r="A26" s="315" t="s">
        <v>278</v>
      </c>
      <c r="B26" s="82">
        <v>519026.45000000007</v>
      </c>
      <c r="C26" s="82">
        <v>6583593</v>
      </c>
      <c r="D26" s="82">
        <v>6497093</v>
      </c>
      <c r="E26" s="82">
        <v>4547547.01</v>
      </c>
      <c r="F26" s="82">
        <v>876.16864419915373</v>
      </c>
      <c r="G26" s="82">
        <v>69.993564968209625</v>
      </c>
    </row>
    <row r="27" spans="1:7" x14ac:dyDescent="0.25">
      <c r="A27" s="85" t="s">
        <v>284</v>
      </c>
      <c r="G27" s="82">
        <v>0</v>
      </c>
    </row>
    <row r="28" spans="1:7" x14ac:dyDescent="0.25">
      <c r="A28" s="374" t="s">
        <v>285</v>
      </c>
      <c r="B28" s="146"/>
      <c r="C28" s="146"/>
      <c r="D28" s="146"/>
      <c r="E28" s="146"/>
      <c r="F28" s="146"/>
      <c r="G28" s="146">
        <v>0</v>
      </c>
    </row>
    <row r="29" spans="1:7" x14ac:dyDescent="0.25">
      <c r="A29" s="363" t="s">
        <v>286</v>
      </c>
      <c r="G29" s="82">
        <v>0</v>
      </c>
    </row>
    <row r="30" spans="1:7" x14ac:dyDescent="0.25">
      <c r="A30" s="315" t="s">
        <v>287</v>
      </c>
      <c r="G30" s="82">
        <v>0</v>
      </c>
    </row>
    <row r="31" spans="1:7" x14ac:dyDescent="0.25">
      <c r="A31" s="84" t="s">
        <v>271</v>
      </c>
      <c r="B31" s="82">
        <v>11030221.040000003</v>
      </c>
      <c r="C31" s="82">
        <v>19282366</v>
      </c>
      <c r="D31" s="82">
        <v>18935866</v>
      </c>
      <c r="E31" s="82">
        <v>16659198.549999999</v>
      </c>
      <c r="F31" s="82">
        <v>151.03231829704106</v>
      </c>
      <c r="G31" s="82">
        <v>87.976956269124415</v>
      </c>
    </row>
    <row r="32" spans="1:7" ht="14.4" x14ac:dyDescent="0.3">
      <c r="A32"/>
      <c r="B32"/>
      <c r="C32"/>
      <c r="D32"/>
      <c r="E32"/>
      <c r="F32" s="145"/>
      <c r="G32" s="145"/>
    </row>
    <row r="33" spans="1:7" ht="14.4" hidden="1" x14ac:dyDescent="0.3">
      <c r="A33"/>
      <c r="B33"/>
      <c r="C33"/>
      <c r="D33"/>
      <c r="E33"/>
      <c r="F33" s="145"/>
      <c r="G33" s="145"/>
    </row>
    <row r="34" spans="1:7" ht="14.4" hidden="1" x14ac:dyDescent="0.3">
      <c r="A34"/>
      <c r="B34"/>
      <c r="C34"/>
      <c r="D34"/>
      <c r="E34"/>
      <c r="F34" s="145"/>
      <c r="G34" s="145"/>
    </row>
    <row r="35" spans="1:7" ht="14.4" hidden="1" x14ac:dyDescent="0.3">
      <c r="A35"/>
      <c r="B35"/>
      <c r="C35"/>
      <c r="D35"/>
      <c r="E35"/>
      <c r="F35" s="145"/>
      <c r="G35" s="145"/>
    </row>
    <row r="36" spans="1:7" ht="14.4" hidden="1" x14ac:dyDescent="0.3">
      <c r="A36"/>
      <c r="B36"/>
      <c r="C36"/>
      <c r="D36"/>
      <c r="E36"/>
      <c r="F36" s="145"/>
      <c r="G36" s="145"/>
    </row>
    <row r="37" spans="1:7" ht="14.4" hidden="1" x14ac:dyDescent="0.3">
      <c r="A37"/>
      <c r="B37" s="145"/>
      <c r="C37" s="145"/>
      <c r="D37" s="145"/>
      <c r="E37" s="145"/>
      <c r="F37" s="145"/>
      <c r="G37" s="145"/>
    </row>
    <row r="38" spans="1:7" ht="14.4" hidden="1" x14ac:dyDescent="0.3">
      <c r="A38"/>
      <c r="B38" s="145"/>
      <c r="C38" s="145"/>
      <c r="D38" s="145"/>
      <c r="E38" s="145"/>
      <c r="F38" s="145"/>
      <c r="G38" s="145"/>
    </row>
    <row r="39" spans="1:7" ht="14.4" hidden="1" x14ac:dyDescent="0.3">
      <c r="A39"/>
      <c r="B39" s="145"/>
      <c r="C39" s="145"/>
      <c r="D39" s="145"/>
      <c r="E39" s="145"/>
      <c r="F39" s="145"/>
      <c r="G39" s="145"/>
    </row>
    <row r="40" spans="1:7" ht="14.4" hidden="1" x14ac:dyDescent="0.3">
      <c r="A40"/>
      <c r="B40" s="145"/>
      <c r="C40" s="145"/>
      <c r="D40" s="145"/>
      <c r="E40" s="145"/>
      <c r="F40" s="145"/>
      <c r="G40" s="145"/>
    </row>
    <row r="41" spans="1:7" ht="14.4" hidden="1" x14ac:dyDescent="0.3">
      <c r="A41"/>
      <c r="B41" s="145"/>
      <c r="C41" s="145"/>
      <c r="D41" s="145"/>
      <c r="E41" s="145"/>
      <c r="F41" s="145"/>
      <c r="G41" s="145"/>
    </row>
    <row r="42" spans="1:7" ht="14.4" hidden="1" x14ac:dyDescent="0.3">
      <c r="A42"/>
      <c r="B42" s="145"/>
      <c r="C42" s="145"/>
      <c r="D42" s="145"/>
      <c r="E42" s="145"/>
      <c r="F42" s="145"/>
      <c r="G42" s="145"/>
    </row>
    <row r="43" spans="1:7" ht="14.4" hidden="1" x14ac:dyDescent="0.3">
      <c r="A43"/>
      <c r="B43" s="145"/>
      <c r="C43" s="145"/>
      <c r="D43" s="145"/>
      <c r="E43" s="145"/>
      <c r="F43" s="145"/>
      <c r="G43" s="145"/>
    </row>
    <row r="44" spans="1:7" ht="14.4" hidden="1" x14ac:dyDescent="0.3">
      <c r="A44"/>
      <c r="B44" s="145"/>
      <c r="C44" s="145"/>
      <c r="D44" s="145"/>
      <c r="E44" s="145"/>
      <c r="F44" s="145"/>
      <c r="G44" s="145"/>
    </row>
    <row r="45" spans="1:7" ht="14.4" hidden="1" x14ac:dyDescent="0.3">
      <c r="A45"/>
      <c r="B45" s="145"/>
      <c r="C45" s="145"/>
      <c r="D45" s="145"/>
      <c r="E45" s="145"/>
      <c r="F45" s="145"/>
      <c r="G45" s="145"/>
    </row>
    <row r="46" spans="1:7" ht="14.4" hidden="1" x14ac:dyDescent="0.3">
      <c r="A46"/>
      <c r="B46" s="145"/>
      <c r="C46" s="145"/>
      <c r="D46" s="145"/>
      <c r="E46" s="145"/>
      <c r="F46" s="145"/>
      <c r="G46" s="145"/>
    </row>
    <row r="47" spans="1:7" ht="14.4" hidden="1" x14ac:dyDescent="0.3">
      <c r="A47"/>
      <c r="B47" s="145"/>
      <c r="C47" s="145"/>
      <c r="D47" s="145"/>
      <c r="E47" s="145"/>
      <c r="F47" s="145"/>
      <c r="G47" s="145"/>
    </row>
    <row r="48" spans="1:7" ht="14.4" hidden="1" x14ac:dyDescent="0.3">
      <c r="A48"/>
      <c r="B48" s="145"/>
      <c r="C48" s="145"/>
      <c r="D48" s="145"/>
      <c r="E48" s="145"/>
      <c r="F48" s="145"/>
      <c r="G48" s="145"/>
    </row>
    <row r="49" spans="1:7" ht="14.4" hidden="1" x14ac:dyDescent="0.3">
      <c r="A49"/>
      <c r="B49" s="145"/>
      <c r="C49" s="145"/>
      <c r="D49" s="145"/>
      <c r="E49" s="145"/>
      <c r="F49" s="145"/>
      <c r="G49" s="145"/>
    </row>
    <row r="50" spans="1:7" ht="14.4" hidden="1" x14ac:dyDescent="0.3">
      <c r="A50"/>
      <c r="B50" s="145"/>
      <c r="C50" s="145"/>
      <c r="D50" s="145"/>
      <c r="E50" s="145"/>
      <c r="F50" s="145"/>
      <c r="G50" s="145"/>
    </row>
    <row r="51" spans="1:7" ht="14.4" hidden="1" x14ac:dyDescent="0.3">
      <c r="A51"/>
      <c r="B51" s="145"/>
      <c r="C51" s="145"/>
      <c r="D51" s="145"/>
      <c r="E51" s="145"/>
      <c r="F51" s="145"/>
      <c r="G51" s="145"/>
    </row>
    <row r="52" spans="1:7" ht="14.4" hidden="1" x14ac:dyDescent="0.3">
      <c r="A52"/>
      <c r="B52" s="145"/>
      <c r="C52" s="145"/>
      <c r="D52" s="145"/>
      <c r="E52" s="145"/>
      <c r="F52" s="145"/>
      <c r="G52" s="145"/>
    </row>
    <row r="53" spans="1:7" ht="14.4" hidden="1" x14ac:dyDescent="0.3">
      <c r="A53"/>
      <c r="B53" s="145"/>
      <c r="C53" s="145"/>
      <c r="D53" s="145"/>
      <c r="E53" s="145"/>
      <c r="F53" s="145"/>
      <c r="G53" s="145"/>
    </row>
    <row r="54" spans="1:7" ht="14.4" hidden="1" x14ac:dyDescent="0.3">
      <c r="A54"/>
      <c r="B54" s="145"/>
      <c r="C54" s="145"/>
      <c r="D54" s="145"/>
      <c r="E54" s="145"/>
      <c r="F54" s="145"/>
      <c r="G54" s="145"/>
    </row>
    <row r="55" spans="1:7" ht="14.4" hidden="1" x14ac:dyDescent="0.3">
      <c r="A55"/>
      <c r="B55" s="145"/>
      <c r="C55" s="145"/>
      <c r="D55" s="145"/>
      <c r="E55" s="145"/>
      <c r="F55" s="145"/>
      <c r="G55" s="145"/>
    </row>
    <row r="56" spans="1:7" ht="14.4" hidden="1" x14ac:dyDescent="0.3">
      <c r="A56"/>
      <c r="B56" s="145"/>
      <c r="C56" s="145"/>
      <c r="D56" s="145"/>
      <c r="E56" s="145"/>
      <c r="F56" s="176"/>
      <c r="G56" s="176"/>
    </row>
    <row r="57" spans="1:7" ht="14.4" hidden="1" x14ac:dyDescent="0.3">
      <c r="A57"/>
      <c r="B57" s="145"/>
      <c r="C57" s="145"/>
      <c r="D57" s="145"/>
      <c r="E57" s="145"/>
      <c r="F57" s="176"/>
      <c r="G57" s="176"/>
    </row>
    <row r="58" spans="1:7" ht="14.4" hidden="1" x14ac:dyDescent="0.3">
      <c r="A58"/>
      <c r="B58" s="145"/>
      <c r="C58" s="145"/>
      <c r="D58" s="145"/>
      <c r="E58" s="145"/>
      <c r="F58" s="176"/>
      <c r="G58" s="176"/>
    </row>
    <row r="59" spans="1:7" ht="14.4" hidden="1" x14ac:dyDescent="0.3">
      <c r="A59"/>
      <c r="B59" s="145"/>
      <c r="C59" s="145"/>
      <c r="D59" s="145"/>
      <c r="E59" s="145"/>
      <c r="F59" s="176"/>
      <c r="G59" s="176"/>
    </row>
    <row r="61" spans="1:7" x14ac:dyDescent="0.25">
      <c r="A61" s="126" t="s">
        <v>414</v>
      </c>
      <c r="B61" s="126"/>
      <c r="C61" s="126"/>
      <c r="D61" s="126"/>
      <c r="E61" s="126"/>
      <c r="F61" s="130"/>
      <c r="G61" s="130"/>
    </row>
    <row r="62" spans="1:7" x14ac:dyDescent="0.25"/>
    <row r="63" spans="1:7" ht="48" x14ac:dyDescent="0.25">
      <c r="A63" s="344" t="s">
        <v>418</v>
      </c>
      <c r="B63" s="345" t="s">
        <v>341</v>
      </c>
      <c r="C63" s="345" t="s">
        <v>339</v>
      </c>
      <c r="D63" s="345" t="s">
        <v>340</v>
      </c>
      <c r="E63" s="345" t="s">
        <v>342</v>
      </c>
      <c r="F63" s="345" t="s">
        <v>315</v>
      </c>
      <c r="G63" s="345" t="s">
        <v>316</v>
      </c>
    </row>
    <row r="64" spans="1:7" x14ac:dyDescent="0.25">
      <c r="A64" s="346"/>
      <c r="B64" s="346" t="s">
        <v>309</v>
      </c>
      <c r="C64" s="346" t="s">
        <v>310</v>
      </c>
      <c r="D64" s="346" t="s">
        <v>311</v>
      </c>
      <c r="E64" s="346" t="s">
        <v>312</v>
      </c>
      <c r="F64" s="344" t="s">
        <v>318</v>
      </c>
      <c r="G64" s="344" t="s">
        <v>314</v>
      </c>
    </row>
    <row r="65" spans="1:8" hidden="1" x14ac:dyDescent="0.25">
      <c r="A65" s="364" t="s">
        <v>167</v>
      </c>
      <c r="B65" s="82" t="s">
        <v>377</v>
      </c>
      <c r="C65" s="82" t="s">
        <v>378</v>
      </c>
      <c r="D65" s="82" t="s">
        <v>397</v>
      </c>
      <c r="E65" s="82" t="s">
        <v>398</v>
      </c>
      <c r="F65" s="82" t="s">
        <v>399</v>
      </c>
      <c r="G65" s="82" t="s">
        <v>400</v>
      </c>
    </row>
    <row r="66" spans="1:8" x14ac:dyDescent="0.25">
      <c r="A66" s="367" t="s">
        <v>2</v>
      </c>
      <c r="B66" s="368">
        <v>11062318.020000003</v>
      </c>
      <c r="C66" s="368">
        <v>19282366</v>
      </c>
      <c r="D66" s="368">
        <v>18935866</v>
      </c>
      <c r="E66" s="368">
        <v>16659130.989999998</v>
      </c>
      <c r="F66" s="368">
        <v>150.59349188733586</v>
      </c>
      <c r="G66" s="368">
        <v>87.97659948586454</v>
      </c>
    </row>
    <row r="67" spans="1:8" x14ac:dyDescent="0.25">
      <c r="A67" s="160" t="s">
        <v>135</v>
      </c>
      <c r="B67" s="180">
        <v>10185574.580000004</v>
      </c>
      <c r="C67" s="180">
        <v>12698773</v>
      </c>
      <c r="D67" s="180">
        <v>12438773</v>
      </c>
      <c r="E67" s="180">
        <v>12111583.979999999</v>
      </c>
      <c r="F67" s="180">
        <v>118.90918754629544</v>
      </c>
      <c r="G67" s="180">
        <v>97.369603738246511</v>
      </c>
    </row>
    <row r="68" spans="1:8" x14ac:dyDescent="0.25">
      <c r="A68" s="375" t="s">
        <v>172</v>
      </c>
      <c r="B68" s="146">
        <v>8540934.7400000002</v>
      </c>
      <c r="C68" s="146">
        <v>10751388</v>
      </c>
      <c r="D68" s="146">
        <v>10570388</v>
      </c>
      <c r="E68" s="146">
        <v>10545842.280000001</v>
      </c>
      <c r="F68" s="146">
        <v>123.47409974473122</v>
      </c>
      <c r="G68" s="146">
        <v>99.767787899554889</v>
      </c>
    </row>
    <row r="69" spans="1:8" x14ac:dyDescent="0.25">
      <c r="A69" s="363" t="s">
        <v>180</v>
      </c>
      <c r="B69" s="82">
        <v>7077755.8399999999</v>
      </c>
      <c r="C69" s="82">
        <v>8990388</v>
      </c>
      <c r="D69" s="82">
        <v>8860388</v>
      </c>
      <c r="E69" s="82">
        <v>8846894.0100000016</v>
      </c>
      <c r="F69" s="82">
        <v>124.99575020660789</v>
      </c>
      <c r="G69" s="82">
        <v>99.847704299179696</v>
      </c>
    </row>
    <row r="70" spans="1:8" x14ac:dyDescent="0.25">
      <c r="A70" s="315" t="s">
        <v>197</v>
      </c>
      <c r="B70" s="82">
        <v>7054804.0499999998</v>
      </c>
      <c r="C70" s="82">
        <v>8960388</v>
      </c>
      <c r="D70" s="82">
        <v>8830388</v>
      </c>
      <c r="E70" s="82">
        <v>8821720.3000000007</v>
      </c>
      <c r="F70" s="82">
        <v>125.04557514960322</v>
      </c>
      <c r="G70" s="82">
        <v>99.901842365250545</v>
      </c>
    </row>
    <row r="71" spans="1:8" x14ac:dyDescent="0.25">
      <c r="A71" s="315" t="s">
        <v>198</v>
      </c>
      <c r="B71" s="82">
        <v>22951.79</v>
      </c>
      <c r="C71" s="82">
        <v>30000</v>
      </c>
      <c r="D71" s="82">
        <v>30000</v>
      </c>
      <c r="E71" s="82">
        <v>25173.71</v>
      </c>
      <c r="F71" s="82">
        <v>109.680813566175</v>
      </c>
      <c r="G71" s="82">
        <v>83.912366666666657</v>
      </c>
    </row>
    <row r="72" spans="1:8" ht="14.4" x14ac:dyDescent="0.3">
      <c r="A72" s="363" t="s">
        <v>181</v>
      </c>
      <c r="B72" s="82">
        <v>310158.58</v>
      </c>
      <c r="C72" s="82">
        <v>277600</v>
      </c>
      <c r="D72" s="82">
        <v>262600</v>
      </c>
      <c r="E72" s="82">
        <v>252210.77</v>
      </c>
      <c r="F72" s="82">
        <v>81.316715468583837</v>
      </c>
      <c r="G72" s="82">
        <v>96.043705255140893</v>
      </c>
      <c r="H72"/>
    </row>
    <row r="73" spans="1:8" x14ac:dyDescent="0.25">
      <c r="A73" s="315" t="s">
        <v>199</v>
      </c>
      <c r="B73" s="82">
        <v>310158.58</v>
      </c>
      <c r="C73" s="82">
        <v>277600</v>
      </c>
      <c r="D73" s="82">
        <v>262600</v>
      </c>
      <c r="E73" s="82">
        <v>252210.77</v>
      </c>
      <c r="F73" s="82">
        <v>81.316715468583837</v>
      </c>
      <c r="G73" s="82">
        <v>96.043705255140893</v>
      </c>
    </row>
    <row r="74" spans="1:8" x14ac:dyDescent="0.25">
      <c r="A74" s="363" t="s">
        <v>182</v>
      </c>
      <c r="B74" s="82">
        <v>1153020.32</v>
      </c>
      <c r="C74" s="82">
        <v>1483400</v>
      </c>
      <c r="D74" s="82">
        <v>1447400</v>
      </c>
      <c r="E74" s="82">
        <v>1446737.5</v>
      </c>
      <c r="F74" s="82">
        <v>125.47372105289523</v>
      </c>
      <c r="G74" s="82">
        <v>99.954228271383172</v>
      </c>
    </row>
    <row r="75" spans="1:8" x14ac:dyDescent="0.25">
      <c r="A75" s="315" t="s">
        <v>200</v>
      </c>
      <c r="B75" s="82">
        <v>1153020.32</v>
      </c>
      <c r="C75" s="82">
        <v>1483400</v>
      </c>
      <c r="D75" s="82">
        <v>1447400</v>
      </c>
      <c r="E75" s="82">
        <v>1446737.5</v>
      </c>
      <c r="F75" s="82">
        <v>125.47372105289523</v>
      </c>
      <c r="G75" s="82">
        <v>99.954228271383172</v>
      </c>
    </row>
    <row r="76" spans="1:8" x14ac:dyDescent="0.25">
      <c r="A76" s="375" t="s">
        <v>136</v>
      </c>
      <c r="B76" s="146">
        <v>1631430.6700000004</v>
      </c>
      <c r="C76" s="146">
        <v>1929335</v>
      </c>
      <c r="D76" s="146">
        <v>1850335</v>
      </c>
      <c r="E76" s="146">
        <v>1556808.6100000006</v>
      </c>
      <c r="F76" s="146">
        <v>95.425974184977179</v>
      </c>
      <c r="G76" s="146">
        <v>84.136581213672144</v>
      </c>
    </row>
    <row r="77" spans="1:8" x14ac:dyDescent="0.25">
      <c r="A77" s="363" t="s">
        <v>183</v>
      </c>
      <c r="B77" s="82">
        <v>323594.09000000003</v>
      </c>
      <c r="C77" s="82">
        <v>370000</v>
      </c>
      <c r="D77" s="82">
        <v>370000</v>
      </c>
      <c r="E77" s="82">
        <v>325666.92000000004</v>
      </c>
      <c r="F77" s="82">
        <v>100.64056485085993</v>
      </c>
      <c r="G77" s="82">
        <v>88.018086486486496</v>
      </c>
    </row>
    <row r="78" spans="1:8" ht="14.4" x14ac:dyDescent="0.3">
      <c r="A78" s="315" t="s">
        <v>243</v>
      </c>
      <c r="B78" s="82">
        <v>131394.94</v>
      </c>
      <c r="C78" s="82">
        <v>120000</v>
      </c>
      <c r="D78" s="82">
        <v>120000</v>
      </c>
      <c r="E78" s="82">
        <v>123964.35</v>
      </c>
      <c r="F78" s="82">
        <v>94.344843111918919</v>
      </c>
      <c r="G78" s="82">
        <v>103.30362500000001</v>
      </c>
      <c r="H78"/>
    </row>
    <row r="79" spans="1:8" x14ac:dyDescent="0.25">
      <c r="A79" s="315" t="s">
        <v>202</v>
      </c>
      <c r="B79" s="82">
        <v>173039.23</v>
      </c>
      <c r="C79" s="82">
        <v>196000</v>
      </c>
      <c r="D79" s="82">
        <v>196000</v>
      </c>
      <c r="E79" s="82">
        <v>179776.81</v>
      </c>
      <c r="F79" s="82">
        <v>103.89367197253479</v>
      </c>
      <c r="G79" s="82">
        <v>91.722862244897968</v>
      </c>
    </row>
    <row r="80" spans="1:8" ht="14.4" x14ac:dyDescent="0.3">
      <c r="A80" s="315" t="s">
        <v>244</v>
      </c>
      <c r="B80" s="82">
        <v>19159.919999999998</v>
      </c>
      <c r="C80" s="82">
        <v>54000</v>
      </c>
      <c r="D80" s="82">
        <v>54000</v>
      </c>
      <c r="E80" s="82">
        <v>21925.759999999998</v>
      </c>
      <c r="F80" s="82">
        <v>114.43555087912685</v>
      </c>
      <c r="G80" s="82">
        <v>40.603259259259254</v>
      </c>
      <c r="H80"/>
    </row>
    <row r="81" spans="1:8" ht="14.4" x14ac:dyDescent="0.3">
      <c r="A81" s="363" t="s">
        <v>184</v>
      </c>
      <c r="B81" s="82">
        <v>216094.24</v>
      </c>
      <c r="C81" s="82">
        <v>321150</v>
      </c>
      <c r="D81" s="82">
        <v>242150</v>
      </c>
      <c r="E81" s="82">
        <v>169338.75000000003</v>
      </c>
      <c r="F81" s="82">
        <v>78.363379792075918</v>
      </c>
      <c r="G81" s="82">
        <v>69.931344208135457</v>
      </c>
      <c r="H81"/>
    </row>
    <row r="82" spans="1:8" x14ac:dyDescent="0.25">
      <c r="A82" s="315" t="s">
        <v>245</v>
      </c>
      <c r="B82" s="82">
        <v>70159.520000000004</v>
      </c>
      <c r="C82" s="82">
        <v>73000</v>
      </c>
      <c r="D82" s="82">
        <v>73000</v>
      </c>
      <c r="E82" s="82">
        <v>58439.62</v>
      </c>
      <c r="F82" s="82">
        <v>83.295353217923946</v>
      </c>
      <c r="G82" s="82">
        <v>80.054273972602743</v>
      </c>
    </row>
    <row r="83" spans="1:8" ht="14.4" x14ac:dyDescent="0.3">
      <c r="A83" s="315" t="s">
        <v>206</v>
      </c>
      <c r="C83" s="82">
        <v>10000</v>
      </c>
      <c r="D83" s="82">
        <v>10000</v>
      </c>
      <c r="E83" s="82">
        <v>7787.69</v>
      </c>
      <c r="F83" s="82">
        <v>0</v>
      </c>
      <c r="G83" s="82">
        <v>77.876899999999992</v>
      </c>
      <c r="H83"/>
    </row>
    <row r="84" spans="1:8" ht="14.4" x14ac:dyDescent="0.3">
      <c r="A84" s="315" t="s">
        <v>246</v>
      </c>
      <c r="B84" s="82">
        <v>132477.20000000001</v>
      </c>
      <c r="C84" s="82">
        <v>214000</v>
      </c>
      <c r="D84" s="82">
        <v>135000</v>
      </c>
      <c r="E84" s="82">
        <v>89433.29</v>
      </c>
      <c r="F84" s="82">
        <v>67.508439188026301</v>
      </c>
      <c r="G84" s="82">
        <v>66.246881481481481</v>
      </c>
      <c r="H84"/>
    </row>
    <row r="85" spans="1:8" ht="14.4" x14ac:dyDescent="0.3">
      <c r="A85" s="315" t="s">
        <v>208</v>
      </c>
      <c r="B85" s="82">
        <v>319.75</v>
      </c>
      <c r="C85" s="82">
        <v>2700</v>
      </c>
      <c r="D85" s="82">
        <v>2700</v>
      </c>
      <c r="E85" s="82">
        <v>446.03999999999996</v>
      </c>
      <c r="F85" s="82">
        <v>139.49648162627051</v>
      </c>
      <c r="G85" s="82">
        <v>16.52</v>
      </c>
      <c r="H85"/>
    </row>
    <row r="86" spans="1:8" x14ac:dyDescent="0.25">
      <c r="A86" s="315" t="s">
        <v>247</v>
      </c>
      <c r="B86" s="82">
        <v>10438.77</v>
      </c>
      <c r="C86" s="82">
        <v>18000</v>
      </c>
      <c r="D86" s="82">
        <v>18000</v>
      </c>
      <c r="E86" s="82">
        <v>9906.33</v>
      </c>
      <c r="F86" s="82">
        <v>94.899399067131469</v>
      </c>
      <c r="G86" s="82">
        <v>55.035166666666669</v>
      </c>
    </row>
    <row r="87" spans="1:8" ht="14.4" x14ac:dyDescent="0.3">
      <c r="A87" s="315" t="s">
        <v>210</v>
      </c>
      <c r="B87" s="82">
        <v>2699</v>
      </c>
      <c r="C87" s="82">
        <v>3450</v>
      </c>
      <c r="D87" s="82">
        <v>3450</v>
      </c>
      <c r="E87" s="82">
        <v>3325.78</v>
      </c>
      <c r="F87" s="82">
        <v>123.22267506483884</v>
      </c>
      <c r="G87" s="82">
        <v>96.399420289855072</v>
      </c>
      <c r="H87"/>
    </row>
    <row r="88" spans="1:8" x14ac:dyDescent="0.25">
      <c r="A88" s="363" t="s">
        <v>137</v>
      </c>
      <c r="B88" s="82">
        <v>988810.78000000026</v>
      </c>
      <c r="C88" s="82">
        <v>1104435</v>
      </c>
      <c r="D88" s="82">
        <v>1104435</v>
      </c>
      <c r="E88" s="82">
        <v>967815.01</v>
      </c>
      <c r="F88" s="82">
        <v>97.876664532318287</v>
      </c>
      <c r="G88" s="82">
        <v>87.629875003961303</v>
      </c>
    </row>
    <row r="89" spans="1:8" x14ac:dyDescent="0.25">
      <c r="A89" s="315" t="s">
        <v>248</v>
      </c>
      <c r="B89" s="82">
        <v>100232.53</v>
      </c>
      <c r="C89" s="82">
        <v>109000</v>
      </c>
      <c r="D89" s="82">
        <v>109000</v>
      </c>
      <c r="E89" s="82">
        <v>108088.74</v>
      </c>
      <c r="F89" s="82">
        <v>107.83798433502577</v>
      </c>
      <c r="G89" s="82">
        <v>99.163981651376147</v>
      </c>
    </row>
    <row r="90" spans="1:8" ht="14.4" x14ac:dyDescent="0.3">
      <c r="A90" s="315" t="s">
        <v>165</v>
      </c>
      <c r="B90" s="82">
        <v>106598.72</v>
      </c>
      <c r="C90" s="82">
        <v>175500</v>
      </c>
      <c r="D90" s="82">
        <v>175500</v>
      </c>
      <c r="E90" s="82">
        <v>76282.679999999993</v>
      </c>
      <c r="F90" s="82">
        <v>71.560596600034216</v>
      </c>
      <c r="G90" s="82">
        <v>43.465914529914521</v>
      </c>
      <c r="H90"/>
    </row>
    <row r="91" spans="1:8" x14ac:dyDescent="0.25">
      <c r="A91" s="315" t="s">
        <v>213</v>
      </c>
      <c r="B91" s="82">
        <v>7294.57</v>
      </c>
      <c r="C91" s="82">
        <v>12000</v>
      </c>
      <c r="D91" s="82">
        <v>12000</v>
      </c>
      <c r="E91" s="82">
        <v>10574.82</v>
      </c>
      <c r="F91" s="82">
        <v>144.96838058994567</v>
      </c>
      <c r="G91" s="82">
        <v>88.123499999999993</v>
      </c>
    </row>
    <row r="92" spans="1:8" ht="14.4" x14ac:dyDescent="0.3">
      <c r="A92" s="315" t="s">
        <v>214</v>
      </c>
      <c r="B92" s="82">
        <v>52137.66</v>
      </c>
      <c r="C92" s="82">
        <v>53000</v>
      </c>
      <c r="D92" s="82">
        <v>53000</v>
      </c>
      <c r="E92" s="82">
        <v>52151.3</v>
      </c>
      <c r="F92" s="82">
        <v>100.02616151165971</v>
      </c>
      <c r="G92" s="82">
        <v>98.398679245283034</v>
      </c>
      <c r="H92"/>
    </row>
    <row r="93" spans="1:8" ht="14.4" x14ac:dyDescent="0.3">
      <c r="A93" s="315" t="s">
        <v>151</v>
      </c>
      <c r="B93" s="82">
        <v>264970.57</v>
      </c>
      <c r="C93" s="82">
        <v>291290</v>
      </c>
      <c r="D93" s="82">
        <v>291290</v>
      </c>
      <c r="E93" s="82">
        <v>281336.56</v>
      </c>
      <c r="F93" s="82">
        <v>106.17653122760011</v>
      </c>
      <c r="G93" s="82">
        <v>96.582979161660205</v>
      </c>
      <c r="H93"/>
    </row>
    <row r="94" spans="1:8" ht="14.4" x14ac:dyDescent="0.3">
      <c r="A94" s="315" t="s">
        <v>216</v>
      </c>
      <c r="B94" s="82">
        <v>14871.29</v>
      </c>
      <c r="C94" s="82">
        <v>23000</v>
      </c>
      <c r="D94" s="82">
        <v>23000</v>
      </c>
      <c r="E94" s="82">
        <v>18489.03</v>
      </c>
      <c r="F94" s="82">
        <v>124.32700861862016</v>
      </c>
      <c r="G94" s="82">
        <v>80.387086956521742</v>
      </c>
      <c r="H94"/>
    </row>
    <row r="95" spans="1:8" ht="14.4" x14ac:dyDescent="0.3">
      <c r="A95" s="315" t="s">
        <v>249</v>
      </c>
      <c r="B95" s="82">
        <v>36137.79</v>
      </c>
      <c r="C95" s="82">
        <v>40000</v>
      </c>
      <c r="D95" s="82">
        <v>40000</v>
      </c>
      <c r="E95" s="82">
        <v>28971.23</v>
      </c>
      <c r="F95" s="82">
        <v>80.168792834315539</v>
      </c>
      <c r="G95" s="82">
        <v>72.428075000000007</v>
      </c>
      <c r="H95"/>
    </row>
    <row r="96" spans="1:8" ht="14.4" x14ac:dyDescent="0.3">
      <c r="A96" s="315" t="s">
        <v>166</v>
      </c>
      <c r="B96" s="82">
        <v>223698.57</v>
      </c>
      <c r="C96" s="82">
        <v>203000</v>
      </c>
      <c r="D96" s="82">
        <v>203000</v>
      </c>
      <c r="E96" s="82">
        <v>189033.44</v>
      </c>
      <c r="F96" s="82">
        <v>84.503642557929624</v>
      </c>
      <c r="G96" s="82">
        <v>93.119921182266012</v>
      </c>
      <c r="H96"/>
    </row>
    <row r="97" spans="1:8" ht="14.4" x14ac:dyDescent="0.3">
      <c r="A97" s="315" t="s">
        <v>250</v>
      </c>
      <c r="B97" s="82">
        <v>182869.08</v>
      </c>
      <c r="C97" s="82">
        <v>197645</v>
      </c>
      <c r="D97" s="82">
        <v>197645</v>
      </c>
      <c r="E97" s="82">
        <v>202887.21000000002</v>
      </c>
      <c r="F97" s="82">
        <v>110.94670022947565</v>
      </c>
      <c r="G97" s="82">
        <v>102.6523362594551</v>
      </c>
      <c r="H97"/>
    </row>
    <row r="98" spans="1:8" ht="14.4" x14ac:dyDescent="0.3">
      <c r="A98" s="363" t="s">
        <v>186</v>
      </c>
      <c r="B98" s="82">
        <v>102931.56</v>
      </c>
      <c r="C98" s="82">
        <v>133750</v>
      </c>
      <c r="D98" s="82">
        <v>133750</v>
      </c>
      <c r="E98" s="82">
        <v>93987.93</v>
      </c>
      <c r="F98" s="82">
        <v>91.311090592622904</v>
      </c>
      <c r="G98" s="82">
        <v>70.271349532710275</v>
      </c>
      <c r="H98"/>
    </row>
    <row r="99" spans="1:8" ht="14.4" x14ac:dyDescent="0.3">
      <c r="A99" s="315" t="s">
        <v>221</v>
      </c>
      <c r="B99" s="82">
        <v>19324.080000000002</v>
      </c>
      <c r="C99" s="82">
        <v>20000</v>
      </c>
      <c r="D99" s="82">
        <v>20000</v>
      </c>
      <c r="E99" s="82">
        <v>14938.87</v>
      </c>
      <c r="F99" s="82">
        <v>77.307017979639909</v>
      </c>
      <c r="G99" s="82">
        <v>74.694350000000014</v>
      </c>
      <c r="H99"/>
    </row>
    <row r="100" spans="1:8" ht="14.4" x14ac:dyDescent="0.3">
      <c r="A100" s="315" t="s">
        <v>222</v>
      </c>
      <c r="B100" s="82">
        <v>9654.2699999999986</v>
      </c>
      <c r="C100" s="82">
        <v>11500</v>
      </c>
      <c r="D100" s="82">
        <v>11500</v>
      </c>
      <c r="E100" s="82">
        <v>10089.699999999999</v>
      </c>
      <c r="F100" s="82">
        <v>104.51023225992229</v>
      </c>
      <c r="G100" s="82">
        <v>87.736521739130424</v>
      </c>
      <c r="H100"/>
    </row>
    <row r="101" spans="1:8" ht="14.4" x14ac:dyDescent="0.3">
      <c r="A101" s="315" t="s">
        <v>223</v>
      </c>
      <c r="B101" s="82">
        <v>51594.43</v>
      </c>
      <c r="C101" s="82">
        <v>80000</v>
      </c>
      <c r="D101" s="82">
        <v>80000</v>
      </c>
      <c r="E101" s="82">
        <v>41010.79</v>
      </c>
      <c r="F101" s="82">
        <v>79.486855460948007</v>
      </c>
      <c r="G101" s="82">
        <v>51.263487500000004</v>
      </c>
      <c r="H101"/>
    </row>
    <row r="102" spans="1:8" ht="14.4" x14ac:dyDescent="0.3">
      <c r="A102" s="315" t="s">
        <v>224</v>
      </c>
      <c r="B102" s="82">
        <v>2791.73</v>
      </c>
      <c r="C102" s="82">
        <v>2700</v>
      </c>
      <c r="D102" s="82">
        <v>2700</v>
      </c>
      <c r="E102" s="82">
        <v>2810.43</v>
      </c>
      <c r="F102" s="82">
        <v>100.66983554999946</v>
      </c>
      <c r="G102" s="82">
        <v>104.08999999999999</v>
      </c>
      <c r="H102"/>
    </row>
    <row r="103" spans="1:8" ht="14.4" x14ac:dyDescent="0.3">
      <c r="A103" s="315" t="s">
        <v>251</v>
      </c>
      <c r="B103" s="82">
        <v>10419.08</v>
      </c>
      <c r="C103" s="82">
        <v>9550</v>
      </c>
      <c r="D103" s="82">
        <v>9550</v>
      </c>
      <c r="E103" s="82">
        <v>15517.06</v>
      </c>
      <c r="F103" s="82">
        <v>148.92927206624768</v>
      </c>
      <c r="G103" s="82">
        <v>162.48230366492146</v>
      </c>
      <c r="H103"/>
    </row>
    <row r="104" spans="1:8" ht="14.4" x14ac:dyDescent="0.3">
      <c r="A104" s="315" t="s">
        <v>252</v>
      </c>
      <c r="B104" s="82">
        <v>9147.9699999999993</v>
      </c>
      <c r="C104" s="82">
        <v>10000</v>
      </c>
      <c r="D104" s="82">
        <v>10000</v>
      </c>
      <c r="E104" s="82">
        <v>9621.08</v>
      </c>
      <c r="F104" s="82">
        <v>105.1717484862762</v>
      </c>
      <c r="G104" s="82">
        <v>96.210799999999992</v>
      </c>
      <c r="H104"/>
    </row>
    <row r="105" spans="1:8" ht="14.4" x14ac:dyDescent="0.3">
      <c r="A105" s="375" t="s">
        <v>173</v>
      </c>
      <c r="B105" s="146">
        <v>10820.16</v>
      </c>
      <c r="C105" s="146">
        <v>7050</v>
      </c>
      <c r="D105" s="146">
        <v>7050</v>
      </c>
      <c r="E105" s="146">
        <v>7003.11</v>
      </c>
      <c r="F105" s="146">
        <v>64.722795226687964</v>
      </c>
      <c r="G105" s="146">
        <v>99.334893617021265</v>
      </c>
      <c r="H105"/>
    </row>
    <row r="106" spans="1:8" ht="14.4" x14ac:dyDescent="0.3">
      <c r="A106" s="363" t="s">
        <v>187</v>
      </c>
      <c r="B106" s="82">
        <v>10820.16</v>
      </c>
      <c r="C106" s="82">
        <v>6800</v>
      </c>
      <c r="D106" s="82">
        <v>6800</v>
      </c>
      <c r="E106" s="82">
        <v>6753.36</v>
      </c>
      <c r="F106" s="82">
        <v>62.414603850590012</v>
      </c>
      <c r="G106" s="82">
        <v>99.314117647058822</v>
      </c>
      <c r="H106"/>
    </row>
    <row r="107" spans="1:8" ht="24.6" x14ac:dyDescent="0.3">
      <c r="A107" s="315" t="s">
        <v>256</v>
      </c>
      <c r="B107" s="82">
        <v>10820.16</v>
      </c>
      <c r="C107" s="82">
        <v>6800</v>
      </c>
      <c r="D107" s="82">
        <v>6800</v>
      </c>
      <c r="E107" s="82">
        <v>6753.36</v>
      </c>
      <c r="F107" s="82">
        <v>62.414603850590012</v>
      </c>
      <c r="G107" s="82">
        <v>99.314117647058822</v>
      </c>
      <c r="H107"/>
    </row>
    <row r="108" spans="1:8" ht="14.4" x14ac:dyDescent="0.3">
      <c r="A108" s="363" t="s">
        <v>188</v>
      </c>
      <c r="C108" s="82">
        <v>250</v>
      </c>
      <c r="D108" s="82">
        <v>250</v>
      </c>
      <c r="E108" s="82">
        <v>249.75</v>
      </c>
      <c r="F108" s="82">
        <v>0</v>
      </c>
      <c r="G108" s="82">
        <v>99.9</v>
      </c>
      <c r="H108"/>
    </row>
    <row r="109" spans="1:8" ht="14.4" x14ac:dyDescent="0.3">
      <c r="A109" s="315" t="s">
        <v>366</v>
      </c>
      <c r="C109" s="82">
        <v>250</v>
      </c>
      <c r="D109" s="82">
        <v>250</v>
      </c>
      <c r="E109" s="82">
        <v>249.75</v>
      </c>
      <c r="F109" s="82">
        <v>0</v>
      </c>
      <c r="G109" s="82">
        <v>99.9</v>
      </c>
      <c r="H109"/>
    </row>
    <row r="110" spans="1:8" ht="14.4" x14ac:dyDescent="0.3">
      <c r="A110" s="375" t="s">
        <v>174</v>
      </c>
      <c r="B110" s="146">
        <v>2389.0100000000002</v>
      </c>
      <c r="C110" s="146">
        <v>11000</v>
      </c>
      <c r="D110" s="146">
        <v>11000</v>
      </c>
      <c r="E110" s="146">
        <v>1929.98</v>
      </c>
      <c r="F110" s="146">
        <v>80.785764814714028</v>
      </c>
      <c r="G110" s="146">
        <v>17.545272727272728</v>
      </c>
      <c r="H110"/>
    </row>
    <row r="111" spans="1:8" ht="14.4" x14ac:dyDescent="0.3">
      <c r="A111" s="363" t="s">
        <v>189</v>
      </c>
      <c r="B111" s="82">
        <v>2389.0100000000002</v>
      </c>
      <c r="C111" s="82">
        <v>11000</v>
      </c>
      <c r="D111" s="82">
        <v>11000</v>
      </c>
      <c r="E111" s="82">
        <v>1929.98</v>
      </c>
      <c r="F111" s="82">
        <v>80.785764814714028</v>
      </c>
      <c r="G111" s="82">
        <v>17.545272727272728</v>
      </c>
      <c r="H111"/>
    </row>
    <row r="112" spans="1:8" ht="14.4" x14ac:dyDescent="0.3">
      <c r="A112" s="315" t="s">
        <v>230</v>
      </c>
      <c r="B112" s="82">
        <v>2389.0100000000002</v>
      </c>
      <c r="C112" s="82">
        <v>11000</v>
      </c>
      <c r="D112" s="82">
        <v>11000</v>
      </c>
      <c r="E112" s="82">
        <v>1929.98</v>
      </c>
      <c r="F112" s="82">
        <v>80.785764814714028</v>
      </c>
      <c r="G112" s="82">
        <v>17.545272727272728</v>
      </c>
      <c r="H112"/>
    </row>
    <row r="113" spans="1:8" ht="14.4" x14ac:dyDescent="0.3">
      <c r="A113" s="160" t="s">
        <v>170</v>
      </c>
      <c r="B113" s="180">
        <v>876743.44000000006</v>
      </c>
      <c r="C113" s="180">
        <v>6583593</v>
      </c>
      <c r="D113" s="180">
        <v>6497093</v>
      </c>
      <c r="E113" s="180">
        <v>4547547.01</v>
      </c>
      <c r="F113" s="180">
        <v>518.68617460086148</v>
      </c>
      <c r="G113" s="180">
        <v>69.993564968209625</v>
      </c>
      <c r="H113"/>
    </row>
    <row r="114" spans="1:8" ht="14.4" x14ac:dyDescent="0.3">
      <c r="A114" s="375" t="s">
        <v>175</v>
      </c>
      <c r="B114" s="150">
        <v>550</v>
      </c>
      <c r="C114" s="150"/>
      <c r="D114" s="150"/>
      <c r="E114" s="150"/>
      <c r="F114" s="150"/>
      <c r="G114" s="150"/>
      <c r="H114"/>
    </row>
    <row r="115" spans="1:8" ht="14.4" x14ac:dyDescent="0.3">
      <c r="A115" s="363" t="s">
        <v>190</v>
      </c>
      <c r="B115" s="82">
        <v>550</v>
      </c>
      <c r="H115"/>
    </row>
    <row r="116" spans="1:8" ht="14.4" x14ac:dyDescent="0.3">
      <c r="A116" s="315" t="s">
        <v>270</v>
      </c>
      <c r="B116" s="82">
        <v>550</v>
      </c>
      <c r="H116"/>
    </row>
    <row r="117" spans="1:8" ht="14.4" x14ac:dyDescent="0.3">
      <c r="A117" s="375" t="s">
        <v>176</v>
      </c>
      <c r="B117" s="150">
        <v>156980.17000000001</v>
      </c>
      <c r="C117" s="150">
        <v>317093</v>
      </c>
      <c r="D117" s="150">
        <v>311593</v>
      </c>
      <c r="E117" s="150">
        <v>159219.04999999999</v>
      </c>
      <c r="F117" s="150">
        <v>101.42621835611465</v>
      </c>
      <c r="G117" s="150">
        <v>51.098404007792212</v>
      </c>
      <c r="H117"/>
    </row>
    <row r="118" spans="1:8" ht="14.4" x14ac:dyDescent="0.3">
      <c r="A118" s="363" t="s">
        <v>191</v>
      </c>
      <c r="B118" s="82">
        <v>52650.18</v>
      </c>
      <c r="C118" s="82">
        <v>206522</v>
      </c>
      <c r="D118" s="82">
        <v>206522</v>
      </c>
      <c r="E118" s="82">
        <v>88643.93</v>
      </c>
      <c r="F118" s="82">
        <v>168.36396380791098</v>
      </c>
      <c r="G118" s="82">
        <v>42.922269782396057</v>
      </c>
      <c r="H118"/>
    </row>
    <row r="119" spans="1:8" ht="14.4" x14ac:dyDescent="0.3">
      <c r="A119" s="315" t="s">
        <v>253</v>
      </c>
      <c r="B119" s="82">
        <v>19853.41</v>
      </c>
      <c r="C119" s="82">
        <v>128022</v>
      </c>
      <c r="D119" s="82">
        <v>128022</v>
      </c>
      <c r="E119" s="82">
        <v>54334.57</v>
      </c>
      <c r="F119" s="82">
        <v>273.6787786078059</v>
      </c>
      <c r="G119" s="82">
        <v>42.441588164534224</v>
      </c>
      <c r="H119"/>
    </row>
    <row r="120" spans="1:8" ht="14.4" x14ac:dyDescent="0.3">
      <c r="A120" s="315" t="s">
        <v>258</v>
      </c>
      <c r="B120" s="82">
        <v>6311.5</v>
      </c>
      <c r="C120" s="82">
        <v>3500</v>
      </c>
      <c r="D120" s="82">
        <v>3500</v>
      </c>
      <c r="E120" s="82">
        <v>1355.49</v>
      </c>
      <c r="F120" s="82">
        <v>21.476511130476116</v>
      </c>
      <c r="G120" s="82">
        <v>38.728285714285718</v>
      </c>
      <c r="H120"/>
    </row>
    <row r="121" spans="1:8" ht="14.4" x14ac:dyDescent="0.3">
      <c r="A121" s="315" t="s">
        <v>234</v>
      </c>
      <c r="B121" s="82">
        <v>26485.27</v>
      </c>
      <c r="C121" s="82">
        <v>75000</v>
      </c>
      <c r="D121" s="82">
        <v>75000</v>
      </c>
      <c r="E121" s="82">
        <v>32953.870000000003</v>
      </c>
      <c r="F121" s="82">
        <v>124.42338703739853</v>
      </c>
      <c r="G121" s="82">
        <v>43.938493333333341</v>
      </c>
      <c r="H121"/>
    </row>
    <row r="122" spans="1:8" ht="14.4" x14ac:dyDescent="0.3">
      <c r="A122" s="363" t="s">
        <v>192</v>
      </c>
      <c r="B122" s="82">
        <v>104329.99</v>
      </c>
      <c r="C122" s="82">
        <v>110571</v>
      </c>
      <c r="D122" s="82">
        <v>105071</v>
      </c>
      <c r="E122" s="82">
        <v>70575.12</v>
      </c>
      <c r="F122" s="82">
        <v>67.646052683413458</v>
      </c>
      <c r="G122" s="82">
        <v>67.168980974769426</v>
      </c>
      <c r="H122"/>
    </row>
    <row r="123" spans="1:8" ht="14.4" x14ac:dyDescent="0.3">
      <c r="A123" s="315" t="s">
        <v>257</v>
      </c>
      <c r="B123" s="82">
        <v>104329.99</v>
      </c>
      <c r="C123" s="82">
        <v>110571</v>
      </c>
      <c r="D123" s="82">
        <v>105071</v>
      </c>
      <c r="E123" s="82">
        <v>70575.12</v>
      </c>
      <c r="F123" s="82">
        <v>67.646052683413458</v>
      </c>
      <c r="G123" s="82">
        <v>67.168980974769426</v>
      </c>
      <c r="H123"/>
    </row>
    <row r="124" spans="1:8" ht="14.4" x14ac:dyDescent="0.3">
      <c r="A124" s="375" t="s">
        <v>177</v>
      </c>
      <c r="B124" s="150">
        <v>719213.27</v>
      </c>
      <c r="C124" s="150">
        <v>6266500</v>
      </c>
      <c r="D124" s="150">
        <v>6185500</v>
      </c>
      <c r="E124" s="150">
        <v>4388327.96</v>
      </c>
      <c r="F124" s="150">
        <v>610.1567008072584</v>
      </c>
      <c r="G124" s="150">
        <v>70.945403928542561</v>
      </c>
      <c r="H124"/>
    </row>
    <row r="125" spans="1:8" ht="14.4" x14ac:dyDescent="0.3">
      <c r="A125" s="363" t="s">
        <v>193</v>
      </c>
      <c r="B125" s="82">
        <v>719213.27</v>
      </c>
      <c r="C125" s="82">
        <v>6266500</v>
      </c>
      <c r="D125" s="82">
        <v>6185500</v>
      </c>
      <c r="E125" s="82">
        <v>4388327.96</v>
      </c>
      <c r="F125" s="82">
        <v>610.1567008072584</v>
      </c>
      <c r="G125" s="82">
        <v>70.945403928542561</v>
      </c>
      <c r="H125"/>
    </row>
    <row r="126" spans="1:8" ht="14.4" x14ac:dyDescent="0.3">
      <c r="A126" s="315" t="s">
        <v>236</v>
      </c>
      <c r="B126" s="82">
        <v>719213.27</v>
      </c>
      <c r="C126" s="82">
        <v>6266500</v>
      </c>
      <c r="D126" s="82">
        <v>6185500</v>
      </c>
      <c r="E126" s="82">
        <v>4388327.96</v>
      </c>
      <c r="F126" s="82">
        <v>610.1567008072584</v>
      </c>
      <c r="G126" s="82">
        <v>70.945403928542561</v>
      </c>
      <c r="H126"/>
    </row>
    <row r="127" spans="1:8" ht="14.4" x14ac:dyDescent="0.3">
      <c r="A127" s="84" t="s">
        <v>271</v>
      </c>
      <c r="B127" s="82">
        <v>11062318.020000003</v>
      </c>
      <c r="C127" s="82">
        <v>19282366</v>
      </c>
      <c r="D127" s="82">
        <v>18935866</v>
      </c>
      <c r="E127" s="82">
        <v>16659130.989999998</v>
      </c>
      <c r="F127" s="82">
        <v>150.59349188733586</v>
      </c>
      <c r="G127" s="82">
        <v>87.97659948586454</v>
      </c>
      <c r="H127"/>
    </row>
    <row r="128" spans="1:8" ht="14.4" hidden="1" x14ac:dyDescent="0.3">
      <c r="A128"/>
      <c r="B128"/>
      <c r="C128"/>
      <c r="D128"/>
      <c r="E128"/>
      <c r="F128" s="145"/>
      <c r="G128" s="145"/>
      <c r="H128"/>
    </row>
    <row r="129" spans="1:8" ht="14.4" hidden="1" x14ac:dyDescent="0.3">
      <c r="A129"/>
      <c r="B129"/>
      <c r="C129"/>
      <c r="D129"/>
      <c r="E129"/>
      <c r="F129" s="145"/>
      <c r="G129" s="145"/>
      <c r="H129"/>
    </row>
    <row r="130" spans="1:8" ht="14.4" hidden="1" x14ac:dyDescent="0.3">
      <c r="A130"/>
      <c r="B130"/>
      <c r="C130"/>
      <c r="D130"/>
      <c r="E130"/>
      <c r="F130" s="145"/>
      <c r="G130" s="145"/>
      <c r="H130"/>
    </row>
    <row r="131" spans="1:8" ht="14.4" hidden="1" x14ac:dyDescent="0.3">
      <c r="A131"/>
      <c r="B131"/>
      <c r="C131"/>
      <c r="D131"/>
      <c r="E131"/>
      <c r="F131" s="145"/>
      <c r="G131" s="145"/>
      <c r="H131"/>
    </row>
    <row r="132" spans="1:8" ht="14.4" hidden="1" x14ac:dyDescent="0.3">
      <c r="A132"/>
      <c r="B132"/>
      <c r="C132"/>
      <c r="D132"/>
      <c r="E132"/>
      <c r="F132" s="145"/>
      <c r="G132" s="145"/>
      <c r="H132"/>
    </row>
    <row r="133" spans="1:8" ht="14.4" hidden="1" x14ac:dyDescent="0.3">
      <c r="A133"/>
      <c r="B133"/>
      <c r="C133"/>
      <c r="D133"/>
      <c r="E133"/>
      <c r="F133" s="145"/>
      <c r="G133" s="145"/>
      <c r="H133"/>
    </row>
    <row r="134" spans="1:8" ht="14.4" hidden="1" x14ac:dyDescent="0.3">
      <c r="A134"/>
      <c r="B134"/>
      <c r="C134"/>
      <c r="D134"/>
      <c r="E134"/>
      <c r="F134" s="145"/>
      <c r="G134" s="145"/>
      <c r="H134"/>
    </row>
    <row r="135" spans="1:8" ht="14.4" hidden="1" x14ac:dyDescent="0.3">
      <c r="A135"/>
      <c r="B135"/>
      <c r="C135"/>
      <c r="D135"/>
      <c r="E135"/>
      <c r="F135" s="145"/>
      <c r="G135" s="145"/>
      <c r="H135"/>
    </row>
    <row r="136" spans="1:8" ht="14.4" hidden="1" x14ac:dyDescent="0.3">
      <c r="A136"/>
      <c r="B136"/>
      <c r="C136"/>
      <c r="D136"/>
      <c r="E136"/>
      <c r="F136" s="145"/>
      <c r="G136" s="145"/>
      <c r="H136"/>
    </row>
    <row r="137" spans="1:8" ht="14.4" hidden="1" x14ac:dyDescent="0.3">
      <c r="A137"/>
      <c r="B137"/>
      <c r="C137"/>
      <c r="D137"/>
      <c r="E137"/>
      <c r="F137" s="145"/>
      <c r="G137" s="145"/>
    </row>
    <row r="138" spans="1:8" ht="14.4" hidden="1" x14ac:dyDescent="0.3">
      <c r="A138"/>
      <c r="B138"/>
      <c r="C138"/>
      <c r="D138"/>
      <c r="E138"/>
      <c r="F138" s="145"/>
      <c r="G138" s="145"/>
    </row>
    <row r="139" spans="1:8" ht="14.4" hidden="1" x14ac:dyDescent="0.3">
      <c r="A139"/>
      <c r="B139"/>
      <c r="C139"/>
      <c r="D139"/>
      <c r="E139"/>
      <c r="F139" s="145"/>
      <c r="G139" s="145"/>
    </row>
    <row r="140" spans="1:8" ht="14.4" hidden="1" x14ac:dyDescent="0.3">
      <c r="A140"/>
      <c r="B140"/>
      <c r="C140"/>
      <c r="D140"/>
      <c r="E140"/>
      <c r="F140" s="145"/>
      <c r="G140" s="145"/>
    </row>
    <row r="141" spans="1:8" ht="14.4" hidden="1" x14ac:dyDescent="0.3">
      <c r="A141"/>
      <c r="B141"/>
      <c r="C141"/>
      <c r="D141"/>
      <c r="E141"/>
      <c r="F141" s="145"/>
      <c r="G141" s="145"/>
    </row>
    <row r="142" spans="1:8" ht="14.4" hidden="1" x14ac:dyDescent="0.3">
      <c r="A142"/>
      <c r="B142"/>
      <c r="C142"/>
      <c r="D142"/>
      <c r="E142"/>
      <c r="F142" s="145"/>
      <c r="G142" s="145"/>
    </row>
    <row r="143" spans="1:8" ht="14.4" hidden="1" x14ac:dyDescent="0.3">
      <c r="A143"/>
      <c r="B143"/>
      <c r="C143"/>
      <c r="D143"/>
      <c r="E143"/>
      <c r="F143" s="145"/>
      <c r="G143" s="145"/>
    </row>
    <row r="144" spans="1:8" ht="14.4" hidden="1" x14ac:dyDescent="0.3">
      <c r="A144"/>
      <c r="B144"/>
      <c r="C144"/>
      <c r="D144"/>
      <c r="E144"/>
      <c r="F144" s="145"/>
      <c r="G144" s="145"/>
    </row>
    <row r="145" spans="1:7" ht="14.4" hidden="1" x14ac:dyDescent="0.3">
      <c r="A145"/>
      <c r="B145"/>
      <c r="C145"/>
      <c r="D145"/>
      <c r="E145"/>
      <c r="F145" s="145"/>
      <c r="G145" s="145"/>
    </row>
    <row r="146" spans="1:7" ht="14.4" hidden="1" x14ac:dyDescent="0.3">
      <c r="A146"/>
      <c r="B146"/>
      <c r="C146"/>
      <c r="D146"/>
      <c r="E146"/>
      <c r="F146" s="145"/>
      <c r="G146" s="145"/>
    </row>
    <row r="147" spans="1:7" ht="14.4" hidden="1" x14ac:dyDescent="0.3">
      <c r="A147"/>
      <c r="B147"/>
      <c r="C147"/>
      <c r="D147"/>
      <c r="E147"/>
      <c r="F147" s="145"/>
      <c r="G147" s="145"/>
    </row>
    <row r="148" spans="1:7" ht="14.4" hidden="1" x14ac:dyDescent="0.3">
      <c r="A148"/>
      <c r="B148"/>
      <c r="C148"/>
      <c r="D148"/>
      <c r="E148"/>
      <c r="F148" s="145"/>
      <c r="G148" s="145"/>
    </row>
    <row r="149" spans="1:7" ht="14.4" hidden="1" x14ac:dyDescent="0.3">
      <c r="A149"/>
      <c r="B149"/>
      <c r="C149"/>
      <c r="D149"/>
      <c r="E149"/>
      <c r="F149" s="145"/>
      <c r="G149" s="145"/>
    </row>
    <row r="150" spans="1:7" ht="14.4" hidden="1" x14ac:dyDescent="0.3">
      <c r="A150"/>
      <c r="B150"/>
      <c r="C150"/>
      <c r="D150"/>
      <c r="E150"/>
      <c r="F150" s="145"/>
      <c r="G150" s="145"/>
    </row>
    <row r="151" spans="1:7" ht="14.4" hidden="1" x14ac:dyDescent="0.3">
      <c r="A151"/>
      <c r="B151"/>
      <c r="C151"/>
      <c r="D151"/>
      <c r="E151"/>
      <c r="F151" s="145"/>
      <c r="G151" s="145"/>
    </row>
    <row r="152" spans="1:7" ht="14.4" hidden="1" x14ac:dyDescent="0.3">
      <c r="A152"/>
      <c r="B152"/>
      <c r="C152"/>
      <c r="D152"/>
      <c r="E152"/>
      <c r="F152" s="145"/>
      <c r="G152" s="145"/>
    </row>
    <row r="153" spans="1:7" ht="14.4" hidden="1" x14ac:dyDescent="0.3">
      <c r="A153"/>
      <c r="B153"/>
      <c r="C153"/>
      <c r="D153"/>
      <c r="E153"/>
      <c r="F153" s="145"/>
      <c r="G153" s="145"/>
    </row>
    <row r="154" spans="1:7" ht="14.4" hidden="1" x14ac:dyDescent="0.3">
      <c r="A154"/>
      <c r="B154"/>
      <c r="C154"/>
      <c r="D154"/>
      <c r="E154"/>
      <c r="F154" s="145"/>
      <c r="G154" s="145"/>
    </row>
    <row r="155" spans="1:7" ht="14.4" hidden="1" x14ac:dyDescent="0.3">
      <c r="A155"/>
      <c r="B155"/>
      <c r="C155"/>
      <c r="D155"/>
      <c r="E155"/>
      <c r="F155" s="145"/>
      <c r="G155" s="145"/>
    </row>
    <row r="156" spans="1:7" ht="14.4" hidden="1" x14ac:dyDescent="0.3">
      <c r="A156"/>
      <c r="B156"/>
      <c r="C156"/>
      <c r="D156"/>
      <c r="E156"/>
      <c r="F156" s="145"/>
      <c r="G156" s="145"/>
    </row>
    <row r="157" spans="1:7" ht="14.4" hidden="1" x14ac:dyDescent="0.3">
      <c r="A157"/>
      <c r="B157"/>
      <c r="C157"/>
      <c r="D157"/>
      <c r="E157"/>
      <c r="F157" s="145"/>
      <c r="G157" s="145"/>
    </row>
  </sheetData>
  <pageMargins left="0.70866141732283472" right="0.70866141732283472" top="0.74803149606299213" bottom="0.74803149606299213" header="0.31496062992125984" footer="0.31496062992125984"/>
  <pageSetup paperSize="9" scale="55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7"/>
  <sheetViews>
    <sheetView showGridLines="0" zoomScaleNormal="100" workbookViewId="0">
      <pane xSplit="1" ySplit="10" topLeftCell="B11" activePane="bottomRight" state="frozen"/>
      <selection pane="topRight" activeCell="B1" sqref="B1"/>
      <selection pane="bottomLeft" activeCell="A12" sqref="A12"/>
      <selection pane="bottomRight" activeCell="A50" sqref="A50:XFD1048576"/>
    </sheetView>
  </sheetViews>
  <sheetFormatPr defaultColWidth="0" defaultRowHeight="12" zeroHeight="1" x14ac:dyDescent="0.25"/>
  <cols>
    <col min="1" max="1" width="60.6640625" style="62" customWidth="1"/>
    <col min="2" max="7" width="13.6640625" style="82" customWidth="1"/>
    <col min="8" max="8" width="13.6640625" style="62" hidden="1" customWidth="1"/>
    <col min="9" max="9" width="0" style="62" hidden="1" customWidth="1"/>
    <col min="10" max="16384" width="8.88671875" style="62" hidden="1"/>
  </cols>
  <sheetData>
    <row r="1" spans="1:9" x14ac:dyDescent="0.25">
      <c r="A1" s="126" t="s">
        <v>415</v>
      </c>
      <c r="B1" s="126"/>
      <c r="C1" s="126"/>
      <c r="D1" s="126"/>
      <c r="E1" s="126"/>
      <c r="F1" s="130"/>
      <c r="G1" s="130"/>
      <c r="H1" s="79"/>
    </row>
    <row r="2" spans="1:9" x14ac:dyDescent="0.25"/>
    <row r="3" spans="1:9" x14ac:dyDescent="0.25">
      <c r="A3" s="126" t="s">
        <v>416</v>
      </c>
      <c r="B3" s="126"/>
      <c r="C3" s="126"/>
      <c r="D3" s="126"/>
      <c r="E3" s="126"/>
      <c r="F3" s="130"/>
      <c r="G3" s="130"/>
      <c r="H3" s="79"/>
      <c r="I3" s="61"/>
    </row>
    <row r="4" spans="1:9" x14ac:dyDescent="0.25">
      <c r="A4" s="80"/>
      <c r="F4" s="80"/>
      <c r="G4" s="80"/>
      <c r="H4" s="75"/>
      <c r="I4" s="75"/>
    </row>
    <row r="5" spans="1:9" ht="48" x14ac:dyDescent="0.25">
      <c r="A5" s="344" t="s">
        <v>417</v>
      </c>
      <c r="B5" s="345" t="s">
        <v>341</v>
      </c>
      <c r="C5" s="345" t="s">
        <v>339</v>
      </c>
      <c r="D5" s="345" t="s">
        <v>340</v>
      </c>
      <c r="E5" s="345" t="s">
        <v>342</v>
      </c>
      <c r="F5" s="345" t="s">
        <v>315</v>
      </c>
      <c r="G5" s="345" t="s">
        <v>316</v>
      </c>
      <c r="I5" s="77"/>
    </row>
    <row r="6" spans="1:9" s="61" customFormat="1" x14ac:dyDescent="0.25">
      <c r="A6" s="346"/>
      <c r="B6" s="346" t="s">
        <v>309</v>
      </c>
      <c r="C6" s="346" t="s">
        <v>310</v>
      </c>
      <c r="D6" s="346" t="s">
        <v>311</v>
      </c>
      <c r="E6" s="346" t="s">
        <v>312</v>
      </c>
      <c r="F6" s="344" t="s">
        <v>318</v>
      </c>
      <c r="G6" s="344" t="s">
        <v>314</v>
      </c>
      <c r="H6" s="62"/>
      <c r="I6" s="77"/>
    </row>
    <row r="7" spans="1:9" s="61" customFormat="1" hidden="1" x14ac:dyDescent="0.25">
      <c r="B7" s="81"/>
      <c r="C7" s="81"/>
      <c r="D7" s="81"/>
      <c r="E7" s="81"/>
      <c r="F7" s="81"/>
      <c r="G7" s="81"/>
    </row>
    <row r="8" spans="1:9" s="61" customFormat="1" hidden="1" x14ac:dyDescent="0.25">
      <c r="B8" s="81"/>
      <c r="C8" s="81"/>
      <c r="D8" s="81"/>
      <c r="E8" s="81"/>
      <c r="F8" s="81"/>
      <c r="G8" s="81"/>
    </row>
    <row r="9" spans="1:9" s="61" customFormat="1" hidden="1" x14ac:dyDescent="0.25">
      <c r="B9" s="81"/>
      <c r="C9" s="81"/>
      <c r="D9" s="81"/>
      <c r="E9" s="81"/>
      <c r="F9" s="81"/>
      <c r="G9" s="81"/>
    </row>
    <row r="10" spans="1:9" s="76" customFormat="1" ht="29.25" hidden="1" customHeight="1" x14ac:dyDescent="0.3">
      <c r="A10" s="118" t="s">
        <v>167</v>
      </c>
      <c r="B10" s="82" t="s">
        <v>379</v>
      </c>
      <c r="C10" s="82" t="s">
        <v>396</v>
      </c>
      <c r="D10" s="82" t="s">
        <v>397</v>
      </c>
      <c r="E10" s="82" t="s">
        <v>398</v>
      </c>
      <c r="F10" s="82" t="s">
        <v>399</v>
      </c>
      <c r="G10" s="82" t="s">
        <v>400</v>
      </c>
      <c r="H10"/>
      <c r="I10"/>
    </row>
    <row r="11" spans="1:9" ht="14.4" x14ac:dyDescent="0.3">
      <c r="A11" s="372" t="s">
        <v>2</v>
      </c>
      <c r="B11" s="373">
        <v>11030221.040000005</v>
      </c>
      <c r="C11" s="373">
        <v>19282366</v>
      </c>
      <c r="D11" s="373">
        <v>18935866</v>
      </c>
      <c r="E11" s="373">
        <v>16659198.549999997</v>
      </c>
      <c r="F11" s="373">
        <v>151.03231829704103</v>
      </c>
      <c r="G11" s="373">
        <v>87.9769562691244</v>
      </c>
      <c r="H11"/>
      <c r="I11"/>
    </row>
    <row r="12" spans="1:9" ht="14.4" x14ac:dyDescent="0.3">
      <c r="A12" s="339" t="s">
        <v>145</v>
      </c>
      <c r="B12" s="340">
        <v>10570142.950000003</v>
      </c>
      <c r="C12" s="340">
        <v>14637366</v>
      </c>
      <c r="D12" s="340">
        <v>14290866</v>
      </c>
      <c r="E12" s="340">
        <v>12327361.839999998</v>
      </c>
      <c r="F12" s="340">
        <v>116.62436258726278</v>
      </c>
      <c r="G12" s="340">
        <v>86.260425645303769</v>
      </c>
      <c r="H12"/>
      <c r="I12"/>
    </row>
    <row r="13" spans="1:9" ht="14.4" x14ac:dyDescent="0.3">
      <c r="A13" s="341" t="s">
        <v>150</v>
      </c>
      <c r="B13" s="342">
        <v>10570142.950000003</v>
      </c>
      <c r="C13" s="342">
        <v>14637366</v>
      </c>
      <c r="D13" s="342">
        <v>14290866</v>
      </c>
      <c r="E13" s="342">
        <v>12327361.839999998</v>
      </c>
      <c r="F13" s="342">
        <v>116.62436258726278</v>
      </c>
      <c r="G13" s="342">
        <v>86.260425645303769</v>
      </c>
      <c r="H13"/>
      <c r="I13"/>
    </row>
    <row r="14" spans="1:9" ht="14.4" x14ac:dyDescent="0.3">
      <c r="A14" s="339" t="s">
        <v>146</v>
      </c>
      <c r="B14" s="340">
        <v>102361.09999999999</v>
      </c>
      <c r="C14" s="340">
        <v>10000</v>
      </c>
      <c r="D14" s="340">
        <v>10000</v>
      </c>
      <c r="E14" s="340">
        <v>7855.2500000000073</v>
      </c>
      <c r="F14" s="340">
        <v>7.6740578207932577</v>
      </c>
      <c r="G14" s="340">
        <v>78.552500000000066</v>
      </c>
      <c r="H14"/>
      <c r="I14"/>
    </row>
    <row r="15" spans="1:9" ht="14.4" x14ac:dyDescent="0.3">
      <c r="A15" s="341" t="s">
        <v>254</v>
      </c>
      <c r="B15" s="342">
        <v>102361.09999999999</v>
      </c>
      <c r="C15" s="342">
        <v>10000</v>
      </c>
      <c r="D15" s="342">
        <v>10000</v>
      </c>
      <c r="E15" s="342">
        <v>7855.2500000000073</v>
      </c>
      <c r="F15" s="342">
        <v>7.6740578207932577</v>
      </c>
      <c r="G15" s="342">
        <v>78.552500000000066</v>
      </c>
      <c r="H15"/>
      <c r="I15"/>
    </row>
    <row r="16" spans="1:9" ht="14.4" x14ac:dyDescent="0.3">
      <c r="A16" s="339" t="s">
        <v>147</v>
      </c>
      <c r="B16" s="340">
        <v>357716.99</v>
      </c>
      <c r="C16" s="340"/>
      <c r="D16" s="340"/>
      <c r="E16" s="340"/>
      <c r="F16" s="340"/>
      <c r="G16" s="340"/>
      <c r="H16"/>
      <c r="I16"/>
    </row>
    <row r="17" spans="1:9" ht="14.4" x14ac:dyDescent="0.3">
      <c r="A17" s="341" t="s">
        <v>259</v>
      </c>
      <c r="B17" s="342">
        <v>357716.99</v>
      </c>
      <c r="C17" s="342"/>
      <c r="D17" s="342"/>
      <c r="E17" s="342"/>
      <c r="F17" s="342"/>
      <c r="G17" s="342"/>
      <c r="H17"/>
      <c r="I17"/>
    </row>
    <row r="18" spans="1:9" ht="14.4" x14ac:dyDescent="0.3">
      <c r="A18" s="339" t="s">
        <v>367</v>
      </c>
      <c r="B18" s="340"/>
      <c r="C18" s="340">
        <v>4635000</v>
      </c>
      <c r="D18" s="340">
        <v>4635000</v>
      </c>
      <c r="E18" s="340">
        <v>4323981.46</v>
      </c>
      <c r="F18" s="340">
        <v>0</v>
      </c>
      <c r="G18" s="340">
        <v>93.289783387270759</v>
      </c>
      <c r="H18"/>
      <c r="I18"/>
    </row>
    <row r="19" spans="1:9" ht="14.4" x14ac:dyDescent="0.3">
      <c r="A19" s="371" t="s">
        <v>368</v>
      </c>
      <c r="B19" s="342"/>
      <c r="C19" s="342">
        <v>4635000</v>
      </c>
      <c r="D19" s="342">
        <v>4635000</v>
      </c>
      <c r="E19" s="342">
        <v>4323981.46</v>
      </c>
      <c r="F19" s="342">
        <v>0</v>
      </c>
      <c r="G19" s="342">
        <v>93.289783387270759</v>
      </c>
      <c r="H19"/>
      <c r="I19"/>
    </row>
    <row r="20" spans="1:9" ht="14.4" x14ac:dyDescent="0.3">
      <c r="A20" s="339" t="s">
        <v>148</v>
      </c>
      <c r="B20" s="340"/>
      <c r="C20" s="340"/>
      <c r="D20" s="340"/>
      <c r="E20" s="340"/>
      <c r="F20" s="340"/>
      <c r="G20" s="340">
        <v>0</v>
      </c>
      <c r="H20"/>
      <c r="I20"/>
    </row>
    <row r="21" spans="1:9" ht="14.4" x14ac:dyDescent="0.3">
      <c r="A21" s="341" t="s">
        <v>371</v>
      </c>
      <c r="B21" s="342"/>
      <c r="C21" s="342"/>
      <c r="D21" s="342"/>
      <c r="E21" s="342"/>
      <c r="F21" s="342"/>
      <c r="G21" s="342">
        <v>0</v>
      </c>
      <c r="H21"/>
      <c r="I21"/>
    </row>
    <row r="22" spans="1:9" ht="14.4" x14ac:dyDescent="0.3">
      <c r="A22" s="84" t="s">
        <v>271</v>
      </c>
      <c r="B22" s="82">
        <v>11030221.040000005</v>
      </c>
      <c r="C22" s="82">
        <v>19282366</v>
      </c>
      <c r="D22" s="82">
        <v>18935866</v>
      </c>
      <c r="E22" s="82">
        <v>16659198.549999997</v>
      </c>
      <c r="F22" s="82">
        <v>151.03231829704103</v>
      </c>
      <c r="G22" s="82">
        <v>87.9769562691244</v>
      </c>
      <c r="H22"/>
      <c r="I22"/>
    </row>
    <row r="23" spans="1:9" ht="14.4" x14ac:dyDescent="0.3">
      <c r="A23"/>
      <c r="B23"/>
      <c r="C23"/>
      <c r="D23"/>
      <c r="E23"/>
      <c r="F23" s="145"/>
      <c r="G23" s="145"/>
      <c r="H23"/>
      <c r="I23"/>
    </row>
    <row r="24" spans="1:9" ht="14.4" hidden="1" x14ac:dyDescent="0.3">
      <c r="A24"/>
      <c r="B24" s="145"/>
      <c r="C24" s="145"/>
      <c r="D24" s="145"/>
      <c r="E24" s="145"/>
      <c r="F24" s="145"/>
      <c r="G24" s="145"/>
      <c r="H24"/>
      <c r="I24" s="77"/>
    </row>
    <row r="25" spans="1:9" ht="14.4" hidden="1" x14ac:dyDescent="0.3">
      <c r="A25"/>
      <c r="B25" s="145"/>
      <c r="C25" s="145"/>
      <c r="D25" s="145"/>
      <c r="E25" s="145"/>
      <c r="F25" s="145"/>
      <c r="G25" s="145"/>
      <c r="H25"/>
      <c r="I25" s="77"/>
    </row>
    <row r="26" spans="1:9" ht="14.4" hidden="1" x14ac:dyDescent="0.3">
      <c r="A26"/>
      <c r="B26" s="145"/>
      <c r="C26" s="145"/>
      <c r="D26" s="145"/>
      <c r="E26" s="145"/>
      <c r="F26" s="176"/>
      <c r="G26" s="176"/>
      <c r="H26" s="78"/>
      <c r="I26" s="77"/>
    </row>
    <row r="27" spans="1:9" ht="14.4" hidden="1" x14ac:dyDescent="0.3">
      <c r="A27"/>
      <c r="B27" s="145"/>
      <c r="C27" s="145"/>
      <c r="D27" s="145"/>
      <c r="E27" s="145"/>
      <c r="F27" s="176"/>
      <c r="G27" s="176"/>
      <c r="H27" s="78"/>
      <c r="I27" s="77"/>
    </row>
    <row r="28" spans="1:9" ht="14.4" hidden="1" x14ac:dyDescent="0.3">
      <c r="A28" s="127"/>
      <c r="B28" s="177"/>
      <c r="C28" s="177"/>
      <c r="D28" s="177"/>
      <c r="E28" s="177"/>
      <c r="F28" s="178"/>
      <c r="G28" s="178"/>
      <c r="H28" s="128"/>
      <c r="I28" s="77"/>
    </row>
    <row r="30" spans="1:9" ht="48" x14ac:dyDescent="0.25">
      <c r="A30" s="344" t="s">
        <v>418</v>
      </c>
      <c r="B30" s="345" t="s">
        <v>341</v>
      </c>
      <c r="C30" s="345" t="s">
        <v>339</v>
      </c>
      <c r="D30" s="345" t="s">
        <v>340</v>
      </c>
      <c r="E30" s="345" t="s">
        <v>342</v>
      </c>
      <c r="F30" s="345" t="s">
        <v>315</v>
      </c>
      <c r="G30" s="345" t="s">
        <v>316</v>
      </c>
    </row>
    <row r="31" spans="1:9" ht="17.25" customHeight="1" x14ac:dyDescent="0.25">
      <c r="A31" s="346"/>
      <c r="B31" s="346" t="s">
        <v>309</v>
      </c>
      <c r="C31" s="346" t="s">
        <v>310</v>
      </c>
      <c r="D31" s="346" t="s">
        <v>311</v>
      </c>
      <c r="E31" s="346" t="s">
        <v>312</v>
      </c>
      <c r="F31" s="344" t="s">
        <v>318</v>
      </c>
      <c r="G31" s="344" t="s">
        <v>314</v>
      </c>
    </row>
    <row r="32" spans="1:9" hidden="1" x14ac:dyDescent="0.25">
      <c r="A32" s="61"/>
      <c r="B32" s="81"/>
      <c r="C32" s="81"/>
      <c r="D32" s="81"/>
      <c r="E32" s="81"/>
      <c r="F32" s="81"/>
      <c r="G32" s="81"/>
      <c r="H32" s="61"/>
    </row>
    <row r="33" spans="1:8" hidden="1" x14ac:dyDescent="0.25">
      <c r="A33" s="61"/>
      <c r="B33" s="81"/>
      <c r="C33" s="81"/>
      <c r="D33" s="81"/>
      <c r="E33" s="81"/>
      <c r="F33" s="81"/>
      <c r="G33" s="81"/>
      <c r="H33" s="61"/>
    </row>
    <row r="34" spans="1:8" hidden="1" x14ac:dyDescent="0.25">
      <c r="A34" s="61"/>
      <c r="B34" s="81"/>
      <c r="C34" s="81"/>
      <c r="D34" s="81"/>
      <c r="E34" s="81"/>
      <c r="F34" s="81"/>
      <c r="G34" s="81"/>
      <c r="H34" s="61"/>
    </row>
    <row r="35" spans="1:8" hidden="1" x14ac:dyDescent="0.25">
      <c r="A35" s="61"/>
      <c r="B35" s="81"/>
      <c r="C35" s="81"/>
      <c r="D35" s="81"/>
      <c r="E35" s="81"/>
      <c r="F35" s="81"/>
      <c r="G35" s="81"/>
      <c r="H35" s="61"/>
    </row>
    <row r="37" spans="1:8" hidden="1" x14ac:dyDescent="0.25">
      <c r="A37" s="118" t="s">
        <v>272</v>
      </c>
      <c r="B37" s="82" t="s" vm="1">
        <v>273</v>
      </c>
    </row>
    <row r="38" spans="1:8" hidden="1" x14ac:dyDescent="0.25">
      <c r="B38" s="62"/>
      <c r="C38" s="62"/>
      <c r="D38" s="62"/>
      <c r="E38" s="62"/>
    </row>
    <row r="39" spans="1:8" ht="14.25" hidden="1" customHeight="1" x14ac:dyDescent="0.3">
      <c r="A39" s="118" t="s">
        <v>167</v>
      </c>
      <c r="B39" s="82" t="s">
        <v>379</v>
      </c>
      <c r="C39" s="82" t="s">
        <v>396</v>
      </c>
      <c r="D39" s="82" t="s">
        <v>397</v>
      </c>
      <c r="E39" s="82" t="s">
        <v>398</v>
      </c>
      <c r="F39" s="82" t="s">
        <v>399</v>
      </c>
      <c r="G39" s="82" t="s">
        <v>400</v>
      </c>
      <c r="H39"/>
    </row>
    <row r="40" spans="1:8" ht="14.4" x14ac:dyDescent="0.3">
      <c r="A40" s="372" t="s">
        <v>2</v>
      </c>
      <c r="B40" s="373">
        <v>11062318.020000003</v>
      </c>
      <c r="C40" s="373">
        <v>19282366</v>
      </c>
      <c r="D40" s="373">
        <v>18935866</v>
      </c>
      <c r="E40" s="373">
        <v>16659130.989999998</v>
      </c>
      <c r="F40" s="373">
        <v>150.59349188733586</v>
      </c>
      <c r="G40" s="373">
        <v>87.97659948586454</v>
      </c>
      <c r="H40"/>
    </row>
    <row r="41" spans="1:8" ht="14.4" x14ac:dyDescent="0.3">
      <c r="A41" s="339" t="s">
        <v>145</v>
      </c>
      <c r="B41" s="340">
        <v>10570142.950000003</v>
      </c>
      <c r="C41" s="340">
        <v>14637366</v>
      </c>
      <c r="D41" s="340">
        <v>14290866</v>
      </c>
      <c r="E41" s="340">
        <v>12327361.839999998</v>
      </c>
      <c r="F41" s="340">
        <v>116.62436258726278</v>
      </c>
      <c r="G41" s="340">
        <v>86.260425645303769</v>
      </c>
      <c r="H41"/>
    </row>
    <row r="42" spans="1:8" ht="14.4" x14ac:dyDescent="0.3">
      <c r="A42" s="341" t="s">
        <v>150</v>
      </c>
      <c r="B42" s="342">
        <v>10570142.950000003</v>
      </c>
      <c r="C42" s="342">
        <v>14637366</v>
      </c>
      <c r="D42" s="342">
        <v>14290866</v>
      </c>
      <c r="E42" s="342">
        <v>12327361.839999998</v>
      </c>
      <c r="F42" s="342">
        <v>116.62436258726278</v>
      </c>
      <c r="G42" s="342">
        <v>86.260425645303769</v>
      </c>
      <c r="H42"/>
    </row>
    <row r="43" spans="1:8" ht="14.4" x14ac:dyDescent="0.3">
      <c r="A43" s="339" t="s">
        <v>146</v>
      </c>
      <c r="B43" s="340">
        <v>134458.07999999999</v>
      </c>
      <c r="C43" s="340">
        <v>10000</v>
      </c>
      <c r="D43" s="340">
        <v>10000</v>
      </c>
      <c r="E43" s="340">
        <v>7787.69</v>
      </c>
      <c r="F43" s="340">
        <v>5.7919092701606338</v>
      </c>
      <c r="G43" s="340">
        <v>77.876899999999992</v>
      </c>
      <c r="H43"/>
    </row>
    <row r="44" spans="1:8" ht="14.4" x14ac:dyDescent="0.3">
      <c r="A44" s="341" t="s">
        <v>254</v>
      </c>
      <c r="B44" s="342">
        <v>134458.07999999999</v>
      </c>
      <c r="C44" s="342">
        <v>10000</v>
      </c>
      <c r="D44" s="342">
        <v>10000</v>
      </c>
      <c r="E44" s="342">
        <v>7787.69</v>
      </c>
      <c r="F44" s="342">
        <v>5.7919092701606338</v>
      </c>
      <c r="G44" s="342">
        <v>77.876899999999992</v>
      </c>
      <c r="H44"/>
    </row>
    <row r="45" spans="1:8" ht="14.4" x14ac:dyDescent="0.3">
      <c r="A45" s="339" t="s">
        <v>147</v>
      </c>
      <c r="B45" s="340">
        <v>357716.99</v>
      </c>
      <c r="C45" s="340"/>
      <c r="D45" s="340"/>
      <c r="E45" s="340"/>
      <c r="F45" s="340"/>
      <c r="G45" s="340"/>
      <c r="H45"/>
    </row>
    <row r="46" spans="1:8" ht="14.4" x14ac:dyDescent="0.3">
      <c r="A46" s="341" t="s">
        <v>259</v>
      </c>
      <c r="B46" s="342">
        <v>357716.99</v>
      </c>
      <c r="C46" s="342"/>
      <c r="D46" s="342"/>
      <c r="E46" s="342"/>
      <c r="F46" s="342"/>
      <c r="G46" s="342"/>
      <c r="H46"/>
    </row>
    <row r="47" spans="1:8" ht="14.4" x14ac:dyDescent="0.3">
      <c r="A47" s="339" t="s">
        <v>367</v>
      </c>
      <c r="B47" s="340"/>
      <c r="C47" s="340">
        <v>4635000</v>
      </c>
      <c r="D47" s="340">
        <v>4635000</v>
      </c>
      <c r="E47" s="340">
        <v>4323981.46</v>
      </c>
      <c r="F47" s="340">
        <v>0</v>
      </c>
      <c r="G47" s="340">
        <v>93.289783387270759</v>
      </c>
      <c r="H47"/>
    </row>
    <row r="48" spans="1:8" ht="14.4" x14ac:dyDescent="0.3">
      <c r="A48" s="341" t="s">
        <v>368</v>
      </c>
      <c r="B48" s="342"/>
      <c r="C48" s="342">
        <v>4635000</v>
      </c>
      <c r="D48" s="342">
        <v>4635000</v>
      </c>
      <c r="E48" s="342">
        <v>4323981.46</v>
      </c>
      <c r="F48" s="342">
        <v>0</v>
      </c>
      <c r="G48" s="342">
        <v>93.289783387270759</v>
      </c>
      <c r="H48"/>
    </row>
    <row r="49" spans="1:8" ht="14.4" x14ac:dyDescent="0.3">
      <c r="A49" s="84" t="s">
        <v>271</v>
      </c>
      <c r="B49" s="82">
        <v>11062318.020000003</v>
      </c>
      <c r="C49" s="82">
        <v>19282366</v>
      </c>
      <c r="D49" s="82">
        <v>18935866</v>
      </c>
      <c r="E49" s="82">
        <v>16659130.989999998</v>
      </c>
      <c r="F49" s="82">
        <v>150.59349188733586</v>
      </c>
      <c r="G49" s="82">
        <v>87.97659948586454</v>
      </c>
      <c r="H49"/>
    </row>
    <row r="50" spans="1:8" ht="14.4" hidden="1" x14ac:dyDescent="0.3">
      <c r="A50"/>
      <c r="B50"/>
      <c r="C50"/>
      <c r="D50"/>
      <c r="E50"/>
      <c r="F50" s="145"/>
      <c r="G50" s="145"/>
      <c r="H50"/>
    </row>
    <row r="51" spans="1:8" ht="14.4" hidden="1" x14ac:dyDescent="0.3">
      <c r="A51"/>
      <c r="B51"/>
      <c r="C51"/>
      <c r="D51"/>
      <c r="E51"/>
      <c r="F51" s="145"/>
      <c r="G51" s="145"/>
      <c r="H51"/>
    </row>
    <row r="52" spans="1:8" ht="14.4" hidden="1" x14ac:dyDescent="0.3">
      <c r="A52"/>
      <c r="B52"/>
      <c r="C52"/>
      <c r="D52"/>
      <c r="E52"/>
      <c r="F52" s="145"/>
      <c r="G52" s="145"/>
      <c r="H52"/>
    </row>
    <row r="53" spans="1:8" ht="14.4" hidden="1" x14ac:dyDescent="0.3">
      <c r="A53"/>
      <c r="B53" s="145"/>
      <c r="C53" s="145"/>
      <c r="D53" s="145"/>
      <c r="E53" s="145"/>
      <c r="F53" s="145"/>
      <c r="G53" s="145"/>
      <c r="H53"/>
    </row>
    <row r="54" spans="1:8" ht="14.4" hidden="1" x14ac:dyDescent="0.3">
      <c r="A54"/>
      <c r="B54" s="145"/>
      <c r="C54" s="145"/>
      <c r="D54" s="145"/>
      <c r="E54" s="145"/>
      <c r="F54" s="145"/>
      <c r="G54" s="145"/>
      <c r="H54"/>
    </row>
    <row r="55" spans="1:8" ht="14.4" hidden="1" x14ac:dyDescent="0.3">
      <c r="A55"/>
      <c r="B55" s="145"/>
      <c r="C55" s="145"/>
      <c r="D55" s="145"/>
      <c r="E55" s="145"/>
      <c r="F55" s="145"/>
      <c r="G55" s="145"/>
      <c r="H55"/>
    </row>
    <row r="56" spans="1:8" ht="14.4" hidden="1" x14ac:dyDescent="0.3">
      <c r="A56"/>
      <c r="B56" s="145"/>
      <c r="C56" s="145"/>
      <c r="D56" s="145"/>
      <c r="E56" s="145"/>
      <c r="F56" s="145"/>
      <c r="G56" s="145"/>
      <c r="H56"/>
    </row>
    <row r="57" spans="1:8" ht="14.4" hidden="1" x14ac:dyDescent="0.3">
      <c r="A57"/>
      <c r="B57" s="145"/>
      <c r="C57" s="145"/>
      <c r="D57" s="145"/>
      <c r="E57" s="145"/>
      <c r="F57" s="145"/>
      <c r="G57" s="145"/>
      <c r="H57"/>
    </row>
    <row r="58" spans="1:8" ht="14.4" hidden="1" x14ac:dyDescent="0.3">
      <c r="A58"/>
      <c r="B58" s="145"/>
      <c r="C58" s="145"/>
      <c r="D58" s="145"/>
      <c r="E58" s="145"/>
      <c r="F58" s="145"/>
      <c r="G58" s="145"/>
      <c r="H58"/>
    </row>
    <row r="59" spans="1:8" ht="14.4" hidden="1" x14ac:dyDescent="0.3">
      <c r="A59"/>
      <c r="B59" s="145"/>
      <c r="C59" s="145"/>
      <c r="D59" s="145"/>
      <c r="E59" s="145"/>
      <c r="F59" s="145"/>
      <c r="G59" s="145"/>
      <c r="H59"/>
    </row>
    <row r="60" spans="1:8" ht="14.4" hidden="1" x14ac:dyDescent="0.3">
      <c r="A60"/>
      <c r="B60" s="145"/>
      <c r="C60" s="145"/>
      <c r="D60" s="145"/>
      <c r="E60" s="145"/>
      <c r="F60" s="145"/>
      <c r="G60" s="145"/>
      <c r="H60"/>
    </row>
    <row r="61" spans="1:8" ht="14.4" hidden="1" x14ac:dyDescent="0.3">
      <c r="A61"/>
      <c r="B61" s="145"/>
      <c r="C61" s="145"/>
      <c r="D61" s="145"/>
      <c r="E61" s="145"/>
      <c r="F61" s="145"/>
      <c r="G61" s="145"/>
      <c r="H61"/>
    </row>
    <row r="62" spans="1:8" ht="14.4" hidden="1" x14ac:dyDescent="0.3">
      <c r="A62"/>
      <c r="B62" s="145"/>
      <c r="C62" s="145"/>
      <c r="D62" s="145"/>
      <c r="E62" s="145"/>
      <c r="F62" s="145"/>
      <c r="G62" s="145"/>
      <c r="H62"/>
    </row>
    <row r="63" spans="1:8" ht="14.4" hidden="1" x14ac:dyDescent="0.3">
      <c r="A63"/>
      <c r="B63" s="145"/>
      <c r="C63" s="145"/>
      <c r="D63" s="145"/>
      <c r="E63" s="145"/>
      <c r="F63" s="145"/>
      <c r="G63" s="145"/>
      <c r="H63"/>
    </row>
    <row r="64" spans="1:8" ht="14.4" hidden="1" x14ac:dyDescent="0.3">
      <c r="A64"/>
      <c r="B64" s="145"/>
      <c r="C64" s="145"/>
      <c r="D64" s="145"/>
      <c r="E64" s="145"/>
      <c r="F64" s="145"/>
      <c r="G64" s="145"/>
      <c r="H64"/>
    </row>
    <row r="65" spans="1:8" ht="14.4" hidden="1" x14ac:dyDescent="0.3">
      <c r="A65"/>
      <c r="B65" s="145"/>
      <c r="C65" s="145"/>
      <c r="D65" s="145"/>
      <c r="E65" s="145"/>
      <c r="F65" s="145"/>
      <c r="G65" s="145"/>
      <c r="H65"/>
    </row>
    <row r="66" spans="1:8" ht="14.4" hidden="1" x14ac:dyDescent="0.3">
      <c r="A66"/>
      <c r="B66" s="145"/>
      <c r="C66" s="145"/>
      <c r="D66" s="145"/>
      <c r="E66" s="145"/>
      <c r="F66" s="145"/>
      <c r="G66" s="145"/>
      <c r="H66"/>
    </row>
    <row r="67" spans="1:8" ht="14.4" hidden="1" x14ac:dyDescent="0.3">
      <c r="A67"/>
      <c r="B67" s="145"/>
      <c r="C67" s="145"/>
      <c r="D67" s="145"/>
      <c r="E67" s="145"/>
      <c r="F67" s="145"/>
      <c r="G67" s="145"/>
      <c r="H67"/>
    </row>
    <row r="68" spans="1:8" ht="14.4" hidden="1" x14ac:dyDescent="0.3">
      <c r="A68"/>
      <c r="B68" s="145"/>
      <c r="C68" s="145"/>
      <c r="D68" s="145"/>
      <c r="E68" s="145"/>
      <c r="F68" s="145"/>
      <c r="G68" s="145"/>
      <c r="H68"/>
    </row>
    <row r="69" spans="1:8" ht="14.4" hidden="1" x14ac:dyDescent="0.3">
      <c r="A69"/>
      <c r="B69" s="145"/>
      <c r="C69" s="145"/>
      <c r="D69" s="145"/>
      <c r="E69" s="145"/>
      <c r="F69" s="145"/>
      <c r="G69" s="145"/>
      <c r="H69"/>
    </row>
    <row r="70" spans="1:8" ht="14.4" hidden="1" x14ac:dyDescent="0.3">
      <c r="A70"/>
      <c r="B70" s="145"/>
      <c r="C70" s="145"/>
      <c r="D70" s="145"/>
      <c r="E70" s="145"/>
      <c r="F70" s="145"/>
      <c r="G70" s="145"/>
      <c r="H70"/>
    </row>
    <row r="71" spans="1:8" ht="14.4" hidden="1" x14ac:dyDescent="0.3">
      <c r="A71"/>
      <c r="B71" s="145"/>
      <c r="C71" s="145"/>
      <c r="D71" s="145"/>
      <c r="E71" s="145"/>
      <c r="F71" s="145"/>
      <c r="G71" s="145"/>
      <c r="H71"/>
    </row>
    <row r="72" spans="1:8" ht="14.4" hidden="1" x14ac:dyDescent="0.3">
      <c r="A72"/>
      <c r="B72" s="145"/>
      <c r="C72" s="145"/>
      <c r="D72" s="145"/>
      <c r="E72" s="145"/>
      <c r="F72" s="145"/>
      <c r="G72" s="145"/>
      <c r="H72"/>
    </row>
    <row r="73" spans="1:8" ht="14.4" hidden="1" x14ac:dyDescent="0.3">
      <c r="A73"/>
      <c r="B73" s="145"/>
      <c r="C73" s="145"/>
      <c r="D73" s="145"/>
      <c r="E73" s="145"/>
      <c r="F73" s="145"/>
      <c r="G73" s="145"/>
      <c r="H73"/>
    </row>
    <row r="74" spans="1:8" ht="14.4" hidden="1" x14ac:dyDescent="0.3">
      <c r="A74"/>
      <c r="B74" s="145"/>
      <c r="C74" s="145"/>
      <c r="D74" s="145"/>
      <c r="E74" s="145"/>
      <c r="F74" s="145"/>
      <c r="G74" s="145"/>
      <c r="H74"/>
    </row>
    <row r="75" spans="1:8" ht="14.4" hidden="1" x14ac:dyDescent="0.3">
      <c r="A75"/>
      <c r="B75" s="145"/>
      <c r="C75" s="145"/>
      <c r="D75" s="145"/>
      <c r="E75" s="145"/>
      <c r="F75" s="145"/>
      <c r="G75" s="145"/>
      <c r="H75"/>
    </row>
    <row r="76" spans="1:8" ht="14.4" hidden="1" x14ac:dyDescent="0.3">
      <c r="A76"/>
      <c r="B76" s="145"/>
      <c r="C76" s="145"/>
      <c r="D76" s="145"/>
      <c r="E76" s="145"/>
      <c r="F76" s="145"/>
      <c r="G76" s="145"/>
      <c r="H76"/>
    </row>
    <row r="77" spans="1:8" ht="14.4" hidden="1" x14ac:dyDescent="0.3">
      <c r="A77"/>
      <c r="B77" s="145"/>
      <c r="C77" s="145"/>
      <c r="D77" s="145"/>
      <c r="E77" s="145"/>
      <c r="F77" s="145"/>
      <c r="G77" s="145"/>
      <c r="H77"/>
    </row>
    <row r="78" spans="1:8" ht="14.4" hidden="1" x14ac:dyDescent="0.3">
      <c r="A78"/>
      <c r="B78" s="145"/>
      <c r="C78" s="145"/>
      <c r="D78" s="145"/>
      <c r="E78" s="145"/>
      <c r="F78" s="145"/>
      <c r="G78" s="145"/>
      <c r="H78"/>
    </row>
    <row r="79" spans="1:8" ht="14.4" hidden="1" x14ac:dyDescent="0.3">
      <c r="A79"/>
      <c r="B79" s="145"/>
      <c r="C79" s="145"/>
      <c r="D79" s="145"/>
      <c r="E79" s="145"/>
      <c r="F79" s="145"/>
      <c r="G79" s="145"/>
      <c r="H79"/>
    </row>
    <row r="80" spans="1:8" ht="14.4" hidden="1" x14ac:dyDescent="0.3">
      <c r="A80"/>
      <c r="B80" s="145"/>
      <c r="C80" s="145"/>
      <c r="D80" s="145"/>
      <c r="E80" s="145"/>
      <c r="F80" s="145"/>
      <c r="G80" s="145"/>
      <c r="H80"/>
    </row>
    <row r="81" spans="1:8" ht="14.4" hidden="1" x14ac:dyDescent="0.3">
      <c r="A81"/>
      <c r="B81" s="145"/>
      <c r="C81" s="145"/>
      <c r="D81" s="145"/>
      <c r="E81" s="145"/>
      <c r="F81" s="145"/>
      <c r="G81" s="145"/>
      <c r="H81"/>
    </row>
    <row r="82" spans="1:8" ht="14.4" hidden="1" x14ac:dyDescent="0.3">
      <c r="A82"/>
      <c r="B82" s="145"/>
      <c r="C82" s="145"/>
      <c r="D82" s="145"/>
      <c r="E82" s="145"/>
      <c r="F82" s="145"/>
      <c r="G82" s="145"/>
      <c r="H82"/>
    </row>
    <row r="83" spans="1:8" ht="14.4" hidden="1" x14ac:dyDescent="0.3">
      <c r="A83"/>
      <c r="B83" s="145"/>
      <c r="C83" s="145"/>
      <c r="D83" s="145"/>
      <c r="E83" s="145"/>
      <c r="F83" s="145"/>
      <c r="G83" s="145"/>
      <c r="H83"/>
    </row>
    <row r="84" spans="1:8" ht="14.4" hidden="1" x14ac:dyDescent="0.3">
      <c r="A84"/>
      <c r="B84" s="145"/>
      <c r="C84" s="145"/>
      <c r="D84" s="145"/>
      <c r="E84" s="145"/>
      <c r="F84" s="145"/>
      <c r="G84" s="145"/>
      <c r="H84"/>
    </row>
    <row r="85" spans="1:8" ht="14.4" hidden="1" x14ac:dyDescent="0.3">
      <c r="A85"/>
      <c r="B85" s="145"/>
      <c r="C85" s="145"/>
      <c r="D85" s="145"/>
      <c r="E85" s="145"/>
      <c r="F85" s="145"/>
      <c r="G85" s="145"/>
      <c r="H85"/>
    </row>
    <row r="86" spans="1:8" ht="14.4" hidden="1" x14ac:dyDescent="0.3">
      <c r="A86"/>
      <c r="B86" s="145"/>
      <c r="C86" s="145"/>
      <c r="D86" s="145"/>
      <c r="E86" s="145"/>
      <c r="F86" s="145"/>
      <c r="G86" s="145"/>
      <c r="H86"/>
    </row>
    <row r="87" spans="1:8" ht="14.4" hidden="1" x14ac:dyDescent="0.3">
      <c r="A87"/>
      <c r="B87" s="145"/>
      <c r="C87" s="145"/>
      <c r="D87" s="145"/>
      <c r="E87" s="145"/>
      <c r="F87" s="145"/>
      <c r="G87" s="145"/>
      <c r="H87"/>
    </row>
    <row r="88" spans="1:8" ht="14.4" hidden="1" x14ac:dyDescent="0.3">
      <c r="A88"/>
      <c r="B88" s="145"/>
      <c r="C88" s="145"/>
      <c r="D88" s="145"/>
      <c r="E88" s="145"/>
      <c r="F88" s="145"/>
      <c r="G88" s="145"/>
      <c r="H88"/>
    </row>
    <row r="89" spans="1:8" ht="14.4" hidden="1" x14ac:dyDescent="0.3">
      <c r="A89"/>
      <c r="B89" s="145"/>
      <c r="C89" s="145"/>
      <c r="D89" s="145"/>
      <c r="E89" s="145"/>
      <c r="F89" s="145"/>
      <c r="G89" s="145"/>
      <c r="H89"/>
    </row>
    <row r="90" spans="1:8" ht="14.4" hidden="1" x14ac:dyDescent="0.3">
      <c r="A90"/>
      <c r="B90" s="145"/>
      <c r="C90" s="145"/>
      <c r="D90" s="145"/>
      <c r="E90" s="145"/>
      <c r="F90" s="145"/>
      <c r="G90" s="145"/>
      <c r="H90"/>
    </row>
    <row r="91" spans="1:8" ht="14.4" hidden="1" x14ac:dyDescent="0.3">
      <c r="A91"/>
      <c r="B91" s="145"/>
      <c r="C91" s="145"/>
      <c r="D91" s="145"/>
      <c r="E91" s="145"/>
      <c r="F91" s="145"/>
      <c r="G91" s="145"/>
      <c r="H91"/>
    </row>
    <row r="92" spans="1:8" ht="14.4" hidden="1" x14ac:dyDescent="0.3">
      <c r="A92"/>
      <c r="B92" s="145"/>
      <c r="C92" s="145"/>
      <c r="D92" s="145"/>
      <c r="E92" s="145"/>
      <c r="F92" s="145"/>
      <c r="G92" s="145"/>
      <c r="H92"/>
    </row>
    <row r="93" spans="1:8" ht="14.4" hidden="1" x14ac:dyDescent="0.3">
      <c r="A93"/>
      <c r="B93" s="145"/>
      <c r="C93" s="145"/>
      <c r="D93" s="145"/>
      <c r="E93" s="145"/>
      <c r="F93" s="145"/>
      <c r="G93" s="145"/>
      <c r="H93"/>
    </row>
    <row r="94" spans="1:8" ht="14.4" hidden="1" x14ac:dyDescent="0.3">
      <c r="A94"/>
      <c r="B94" s="145"/>
      <c r="C94" s="145"/>
      <c r="D94" s="145"/>
      <c r="E94" s="145"/>
      <c r="F94" s="145"/>
      <c r="G94" s="145"/>
      <c r="H94"/>
    </row>
    <row r="95" spans="1:8" ht="14.4" hidden="1" x14ac:dyDescent="0.3">
      <c r="A95"/>
      <c r="B95" s="145"/>
      <c r="C95" s="145"/>
      <c r="D95" s="145"/>
      <c r="E95" s="145"/>
      <c r="F95" s="145"/>
      <c r="G95" s="145"/>
      <c r="H95"/>
    </row>
    <row r="96" spans="1:8" ht="14.4" hidden="1" x14ac:dyDescent="0.3">
      <c r="A96"/>
      <c r="B96" s="145"/>
      <c r="C96" s="145"/>
      <c r="D96" s="145"/>
      <c r="E96" s="145"/>
      <c r="F96" s="145"/>
      <c r="G96" s="145"/>
      <c r="H96"/>
    </row>
    <row r="97" spans="1:8" ht="14.4" hidden="1" x14ac:dyDescent="0.3">
      <c r="A97"/>
      <c r="B97" s="145"/>
      <c r="C97" s="145"/>
      <c r="D97" s="145"/>
      <c r="E97" s="145"/>
      <c r="F97" s="145"/>
      <c r="G97" s="145"/>
      <c r="H97"/>
    </row>
    <row r="98" spans="1:8" ht="14.4" hidden="1" x14ac:dyDescent="0.3">
      <c r="A98"/>
      <c r="B98" s="145"/>
      <c r="C98" s="145"/>
      <c r="D98" s="145"/>
      <c r="E98" s="145"/>
      <c r="F98" s="145"/>
      <c r="G98" s="145"/>
      <c r="H98"/>
    </row>
    <row r="99" spans="1:8" ht="14.4" hidden="1" x14ac:dyDescent="0.3">
      <c r="A99"/>
      <c r="B99" s="145"/>
      <c r="C99" s="145"/>
      <c r="D99" s="145"/>
      <c r="E99" s="145"/>
      <c r="F99" s="145"/>
      <c r="G99" s="145"/>
      <c r="H99"/>
    </row>
    <row r="100" spans="1:8" ht="14.4" hidden="1" x14ac:dyDescent="0.3">
      <c r="A100"/>
      <c r="B100" s="145"/>
      <c r="C100" s="145"/>
      <c r="D100" s="145"/>
      <c r="E100" s="145"/>
      <c r="F100" s="145"/>
      <c r="G100" s="145"/>
      <c r="H100"/>
    </row>
    <row r="101" spans="1:8" ht="14.4" hidden="1" x14ac:dyDescent="0.3">
      <c r="A101"/>
      <c r="B101" s="145"/>
      <c r="C101" s="145"/>
      <c r="D101" s="145"/>
      <c r="E101" s="145"/>
      <c r="F101" s="145"/>
      <c r="G101" s="145"/>
      <c r="H101"/>
    </row>
    <row r="102" spans="1:8" ht="14.4" hidden="1" x14ac:dyDescent="0.3">
      <c r="A102"/>
      <c r="B102" s="145"/>
      <c r="C102" s="145"/>
      <c r="D102" s="145"/>
      <c r="E102" s="145"/>
      <c r="F102" s="145"/>
      <c r="G102" s="145"/>
      <c r="H102"/>
    </row>
    <row r="103" spans="1:8" ht="14.4" hidden="1" x14ac:dyDescent="0.3">
      <c r="A103"/>
      <c r="B103" s="145"/>
      <c r="C103" s="145"/>
      <c r="D103" s="145"/>
      <c r="E103" s="145"/>
      <c r="F103" s="145"/>
      <c r="G103" s="145"/>
      <c r="H103"/>
    </row>
    <row r="104" spans="1:8" ht="14.4" hidden="1" x14ac:dyDescent="0.3">
      <c r="A104"/>
      <c r="B104" s="145"/>
      <c r="C104" s="145"/>
      <c r="D104" s="145"/>
      <c r="E104" s="145"/>
      <c r="F104" s="145"/>
      <c r="G104" s="145"/>
      <c r="H104"/>
    </row>
    <row r="105" spans="1:8" ht="14.4" hidden="1" x14ac:dyDescent="0.3">
      <c r="A105"/>
      <c r="B105" s="145"/>
      <c r="C105" s="145"/>
      <c r="D105" s="145"/>
      <c r="E105" s="145"/>
      <c r="F105" s="145"/>
      <c r="G105" s="145"/>
      <c r="H105"/>
    </row>
    <row r="106" spans="1:8" ht="14.4" hidden="1" x14ac:dyDescent="0.3">
      <c r="A106"/>
      <c r="B106" s="145"/>
      <c r="C106" s="145"/>
      <c r="D106" s="145"/>
      <c r="E106" s="145"/>
      <c r="F106" s="145"/>
      <c r="G106" s="145"/>
      <c r="H106"/>
    </row>
    <row r="107" spans="1:8" ht="14.4" hidden="1" x14ac:dyDescent="0.3">
      <c r="A107"/>
      <c r="B107" s="145"/>
      <c r="C107" s="145"/>
      <c r="D107" s="145"/>
      <c r="E107" s="145"/>
      <c r="F107" s="145"/>
      <c r="G107" s="145"/>
      <c r="H107"/>
    </row>
    <row r="108" spans="1:8" ht="14.4" hidden="1" x14ac:dyDescent="0.3">
      <c r="A108"/>
      <c r="B108" s="145"/>
      <c r="C108" s="145"/>
      <c r="D108" s="145"/>
      <c r="E108" s="145"/>
      <c r="F108" s="145"/>
      <c r="G108" s="145"/>
      <c r="H108"/>
    </row>
    <row r="109" spans="1:8" ht="14.4" hidden="1" x14ac:dyDescent="0.3">
      <c r="A109"/>
      <c r="B109" s="145"/>
      <c r="C109" s="145"/>
      <c r="D109" s="145"/>
      <c r="E109" s="145"/>
      <c r="F109" s="145"/>
      <c r="G109" s="145"/>
      <c r="H109"/>
    </row>
    <row r="110" spans="1:8" ht="14.4" hidden="1" x14ac:dyDescent="0.3">
      <c r="A110"/>
      <c r="B110" s="145"/>
      <c r="C110" s="145"/>
      <c r="D110" s="145"/>
      <c r="E110" s="145"/>
      <c r="F110" s="145"/>
      <c r="G110" s="145"/>
      <c r="H110"/>
    </row>
    <row r="111" spans="1:8" ht="14.4" hidden="1" x14ac:dyDescent="0.3">
      <c r="A111"/>
      <c r="B111" s="145"/>
      <c r="C111" s="145"/>
      <c r="D111" s="145"/>
      <c r="E111" s="145"/>
      <c r="F111" s="145"/>
      <c r="G111" s="145"/>
      <c r="H111"/>
    </row>
    <row r="112" spans="1:8" ht="14.4" hidden="1" x14ac:dyDescent="0.3">
      <c r="A112"/>
      <c r="B112" s="145"/>
      <c r="C112" s="145"/>
      <c r="D112" s="145"/>
      <c r="E112" s="145"/>
      <c r="F112" s="145"/>
      <c r="G112" s="145"/>
      <c r="H112"/>
    </row>
    <row r="113" spans="1:8" ht="14.4" hidden="1" x14ac:dyDescent="0.3">
      <c r="A113"/>
      <c r="B113" s="145"/>
      <c r="C113" s="145"/>
      <c r="D113" s="145"/>
      <c r="E113" s="145"/>
      <c r="F113" s="145"/>
      <c r="G113" s="145"/>
      <c r="H113"/>
    </row>
    <row r="114" spans="1:8" ht="14.4" hidden="1" x14ac:dyDescent="0.3">
      <c r="A114"/>
      <c r="B114" s="145"/>
      <c r="C114" s="145"/>
      <c r="D114" s="145"/>
      <c r="E114" s="145"/>
      <c r="F114" s="145"/>
      <c r="G114" s="145"/>
      <c r="H114"/>
    </row>
    <row r="115" spans="1:8" ht="14.4" hidden="1" x14ac:dyDescent="0.3">
      <c r="A115"/>
      <c r="B115" s="145"/>
      <c r="C115" s="145"/>
      <c r="D115" s="145"/>
      <c r="E115" s="145"/>
      <c r="F115" s="145"/>
      <c r="G115" s="145"/>
      <c r="H115"/>
    </row>
    <row r="116" spans="1:8" ht="14.4" hidden="1" x14ac:dyDescent="0.3">
      <c r="A116"/>
      <c r="B116" s="145"/>
      <c r="C116" s="145"/>
      <c r="D116" s="145"/>
      <c r="E116" s="145"/>
      <c r="F116" s="145"/>
      <c r="G116" s="145"/>
      <c r="H116"/>
    </row>
    <row r="117" spans="1:8" ht="14.4" hidden="1" x14ac:dyDescent="0.3">
      <c r="A117"/>
      <c r="B117" s="145"/>
      <c r="C117" s="145"/>
      <c r="D117" s="145"/>
      <c r="E117" s="145"/>
      <c r="F117" s="145"/>
      <c r="G117" s="145"/>
      <c r="H117"/>
    </row>
    <row r="118" spans="1:8" ht="14.4" hidden="1" x14ac:dyDescent="0.3">
      <c r="A118"/>
      <c r="B118" s="145"/>
      <c r="C118" s="145"/>
      <c r="D118" s="145"/>
      <c r="E118" s="145"/>
      <c r="F118" s="145"/>
      <c r="G118" s="145"/>
      <c r="H118"/>
    </row>
    <row r="119" spans="1:8" ht="14.4" hidden="1" x14ac:dyDescent="0.3">
      <c r="A119"/>
      <c r="B119" s="145"/>
      <c r="C119" s="145"/>
      <c r="D119" s="145"/>
      <c r="E119" s="145"/>
      <c r="F119" s="145"/>
      <c r="G119" s="145"/>
      <c r="H119"/>
    </row>
    <row r="120" spans="1:8" ht="14.4" hidden="1" x14ac:dyDescent="0.3">
      <c r="A120"/>
      <c r="B120" s="145"/>
      <c r="C120" s="145"/>
      <c r="D120" s="145"/>
      <c r="E120" s="145"/>
      <c r="F120" s="145"/>
      <c r="G120" s="145"/>
      <c r="H120"/>
    </row>
    <row r="121" spans="1:8" ht="14.4" hidden="1" x14ac:dyDescent="0.3">
      <c r="A121"/>
      <c r="B121" s="145"/>
      <c r="C121" s="145"/>
      <c r="D121" s="145"/>
      <c r="E121" s="145"/>
      <c r="F121" s="145"/>
      <c r="G121" s="145"/>
      <c r="H121"/>
    </row>
    <row r="122" spans="1:8" ht="14.4" hidden="1" x14ac:dyDescent="0.3">
      <c r="A122"/>
      <c r="B122" s="145"/>
      <c r="C122" s="145"/>
      <c r="D122" s="145"/>
      <c r="E122" s="145"/>
      <c r="F122" s="145"/>
      <c r="G122" s="145"/>
      <c r="H122"/>
    </row>
    <row r="123" spans="1:8" ht="14.4" hidden="1" x14ac:dyDescent="0.3">
      <c r="A123"/>
      <c r="B123" s="145"/>
      <c r="C123" s="145"/>
      <c r="D123" s="145"/>
      <c r="E123" s="145"/>
      <c r="F123" s="145"/>
      <c r="G123" s="145"/>
      <c r="H123"/>
    </row>
    <row r="124" spans="1:8" ht="14.4" hidden="1" x14ac:dyDescent="0.3">
      <c r="A124"/>
      <c r="B124" s="145"/>
      <c r="C124" s="145"/>
      <c r="D124" s="145"/>
      <c r="E124" s="145"/>
      <c r="F124" s="145"/>
      <c r="G124" s="145"/>
      <c r="H124"/>
    </row>
    <row r="125" spans="1:8" ht="14.4" hidden="1" x14ac:dyDescent="0.3">
      <c r="A125"/>
      <c r="B125" s="145"/>
      <c r="C125" s="145"/>
      <c r="D125" s="145"/>
      <c r="E125" s="145"/>
      <c r="F125" s="145"/>
      <c r="G125" s="145"/>
      <c r="H125"/>
    </row>
    <row r="126" spans="1:8" ht="14.4" hidden="1" x14ac:dyDescent="0.3">
      <c r="A126"/>
      <c r="B126" s="145"/>
      <c r="C126" s="145"/>
      <c r="D126" s="145"/>
      <c r="E126" s="145"/>
      <c r="F126" s="145"/>
      <c r="G126" s="145"/>
      <c r="H126"/>
    </row>
    <row r="127" spans="1:8" ht="14.4" hidden="1" x14ac:dyDescent="0.3">
      <c r="A127"/>
      <c r="B127" s="145"/>
      <c r="C127" s="145"/>
      <c r="D127" s="145"/>
      <c r="E127" s="145"/>
      <c r="F127" s="145"/>
      <c r="G127" s="145"/>
      <c r="H127"/>
    </row>
    <row r="128" spans="1:8" ht="14.4" hidden="1" x14ac:dyDescent="0.3">
      <c r="A128"/>
      <c r="B128" s="145"/>
      <c r="C128" s="145"/>
      <c r="D128" s="145"/>
      <c r="E128" s="145"/>
      <c r="F128" s="145"/>
      <c r="G128" s="145"/>
      <c r="H128"/>
    </row>
    <row r="129" spans="1:8" ht="14.4" hidden="1" x14ac:dyDescent="0.3">
      <c r="A129"/>
      <c r="B129" s="145"/>
      <c r="C129" s="145"/>
      <c r="D129" s="145"/>
      <c r="E129" s="145"/>
      <c r="F129" s="145"/>
      <c r="G129" s="145"/>
      <c r="H129"/>
    </row>
    <row r="130" spans="1:8" ht="14.4" hidden="1" x14ac:dyDescent="0.3">
      <c r="A130"/>
      <c r="B130" s="145"/>
      <c r="C130" s="145"/>
      <c r="D130" s="145"/>
      <c r="E130" s="145"/>
      <c r="F130" s="145"/>
      <c r="G130" s="145"/>
      <c r="H130"/>
    </row>
    <row r="131" spans="1:8" ht="14.4" hidden="1" x14ac:dyDescent="0.3">
      <c r="A131"/>
      <c r="B131" s="145"/>
      <c r="C131" s="145"/>
      <c r="D131" s="145"/>
      <c r="E131" s="145"/>
      <c r="F131" s="145"/>
      <c r="G131" s="145"/>
      <c r="H131"/>
    </row>
    <row r="132" spans="1:8" ht="14.4" hidden="1" x14ac:dyDescent="0.3">
      <c r="A132"/>
      <c r="B132" s="145"/>
      <c r="C132" s="145"/>
      <c r="D132" s="145"/>
      <c r="E132" s="145"/>
      <c r="F132" s="145"/>
      <c r="G132" s="145"/>
      <c r="H132"/>
    </row>
    <row r="133" spans="1:8" ht="14.4" hidden="1" x14ac:dyDescent="0.3">
      <c r="A133"/>
      <c r="B133" s="145"/>
      <c r="C133" s="145"/>
      <c r="D133" s="145"/>
      <c r="E133" s="145"/>
      <c r="F133" s="145"/>
      <c r="G133" s="145"/>
      <c r="H133"/>
    </row>
    <row r="134" spans="1:8" ht="14.4" hidden="1" x14ac:dyDescent="0.3">
      <c r="A134"/>
      <c r="B134" s="145"/>
      <c r="C134" s="145"/>
      <c r="D134" s="145"/>
      <c r="E134" s="145"/>
      <c r="F134" s="145"/>
      <c r="G134" s="145"/>
      <c r="H134"/>
    </row>
    <row r="135" spans="1:8" ht="14.4" hidden="1" x14ac:dyDescent="0.3">
      <c r="A135"/>
      <c r="B135" s="145"/>
      <c r="C135" s="145"/>
      <c r="D135" s="145"/>
      <c r="E135" s="145"/>
      <c r="F135" s="145"/>
      <c r="G135" s="145"/>
      <c r="H135"/>
    </row>
    <row r="136" spans="1:8" ht="14.4" hidden="1" x14ac:dyDescent="0.3">
      <c r="A136"/>
      <c r="B136" s="145"/>
      <c r="C136" s="145"/>
      <c r="D136" s="145"/>
      <c r="E136" s="145"/>
      <c r="F136" s="145"/>
      <c r="G136" s="145"/>
      <c r="H136"/>
    </row>
    <row r="137" spans="1:8" ht="14.4" hidden="1" x14ac:dyDescent="0.3">
      <c r="A137"/>
      <c r="B137" s="145"/>
      <c r="C137" s="145"/>
      <c r="D137" s="145"/>
      <c r="E137" s="145"/>
      <c r="F137" s="145"/>
      <c r="G137" s="145"/>
      <c r="H137"/>
    </row>
    <row r="138" spans="1:8" ht="14.4" hidden="1" x14ac:dyDescent="0.3">
      <c r="A138"/>
      <c r="B138" s="145"/>
      <c r="C138" s="145"/>
      <c r="D138" s="145"/>
      <c r="E138" s="145"/>
      <c r="F138" s="145"/>
      <c r="G138" s="145"/>
      <c r="H138"/>
    </row>
    <row r="139" spans="1:8" ht="14.4" hidden="1" x14ac:dyDescent="0.3">
      <c r="A139"/>
      <c r="B139" s="145"/>
      <c r="C139" s="145"/>
      <c r="D139" s="145"/>
      <c r="E139" s="145"/>
      <c r="F139" s="145"/>
      <c r="G139" s="145"/>
      <c r="H139"/>
    </row>
    <row r="140" spans="1:8" ht="14.4" hidden="1" x14ac:dyDescent="0.3">
      <c r="A140"/>
      <c r="B140" s="145"/>
      <c r="C140" s="145"/>
      <c r="D140" s="145"/>
      <c r="E140" s="145"/>
      <c r="F140" s="145"/>
      <c r="G140" s="145"/>
      <c r="H140"/>
    </row>
    <row r="141" spans="1:8" ht="14.4" hidden="1" x14ac:dyDescent="0.3">
      <c r="A141"/>
      <c r="B141" s="145"/>
      <c r="C141" s="145"/>
      <c r="D141" s="145"/>
      <c r="E141" s="145"/>
      <c r="F141" s="145"/>
      <c r="G141" s="145"/>
      <c r="H141"/>
    </row>
    <row r="142" spans="1:8" ht="14.4" hidden="1" x14ac:dyDescent="0.3">
      <c r="A142"/>
      <c r="B142" s="145"/>
      <c r="C142" s="145"/>
      <c r="D142" s="145"/>
      <c r="E142" s="145"/>
      <c r="F142" s="145"/>
      <c r="G142" s="145"/>
      <c r="H142"/>
    </row>
    <row r="143" spans="1:8" ht="14.4" hidden="1" x14ac:dyDescent="0.3">
      <c r="A143"/>
      <c r="B143" s="145"/>
      <c r="C143" s="145"/>
      <c r="D143" s="145"/>
      <c r="E143" s="145"/>
      <c r="F143" s="145"/>
      <c r="G143" s="145"/>
      <c r="H143"/>
    </row>
    <row r="144" spans="1:8" ht="14.4" hidden="1" x14ac:dyDescent="0.3">
      <c r="A144"/>
      <c r="B144" s="145"/>
      <c r="C144" s="145"/>
      <c r="D144" s="145"/>
      <c r="E144" s="145"/>
      <c r="F144" s="145"/>
      <c r="G144" s="145"/>
      <c r="H144"/>
    </row>
    <row r="145" spans="1:8" ht="14.4" hidden="1" x14ac:dyDescent="0.3">
      <c r="A145"/>
      <c r="B145" s="145"/>
      <c r="C145" s="145"/>
      <c r="D145" s="145"/>
      <c r="E145" s="145"/>
      <c r="F145" s="145"/>
      <c r="G145" s="145"/>
      <c r="H145"/>
    </row>
    <row r="146" spans="1:8" ht="14.4" hidden="1" x14ac:dyDescent="0.3">
      <c r="A146"/>
      <c r="B146" s="145"/>
      <c r="C146" s="145"/>
      <c r="D146" s="145"/>
      <c r="E146" s="145"/>
      <c r="F146" s="145"/>
      <c r="G146" s="145"/>
      <c r="H146"/>
    </row>
    <row r="147" spans="1:8" ht="14.4" hidden="1" x14ac:dyDescent="0.3">
      <c r="A147"/>
      <c r="B147" s="145"/>
      <c r="C147" s="145"/>
      <c r="D147" s="145"/>
      <c r="E147" s="145"/>
      <c r="F147" s="145"/>
      <c r="G147" s="145"/>
      <c r="H147"/>
    </row>
    <row r="148" spans="1:8" ht="14.4" hidden="1" x14ac:dyDescent="0.3">
      <c r="A148"/>
      <c r="B148" s="145"/>
      <c r="C148" s="145"/>
      <c r="D148" s="145"/>
      <c r="E148" s="145"/>
      <c r="F148" s="145"/>
      <c r="G148" s="145"/>
      <c r="H148"/>
    </row>
    <row r="149" spans="1:8" ht="14.4" hidden="1" x14ac:dyDescent="0.3">
      <c r="A149"/>
      <c r="B149" s="145"/>
      <c r="C149" s="145"/>
      <c r="D149" s="145"/>
      <c r="E149" s="145"/>
      <c r="F149" s="145"/>
      <c r="G149" s="145"/>
      <c r="H149"/>
    </row>
    <row r="150" spans="1:8" ht="14.4" hidden="1" x14ac:dyDescent="0.3">
      <c r="A150"/>
      <c r="B150" s="145"/>
      <c r="C150" s="145"/>
      <c r="D150" s="145"/>
      <c r="E150" s="145"/>
      <c r="F150" s="145"/>
      <c r="G150" s="145"/>
      <c r="H150"/>
    </row>
    <row r="151" spans="1:8" ht="14.4" hidden="1" x14ac:dyDescent="0.3">
      <c r="A151"/>
      <c r="B151" s="145"/>
      <c r="C151" s="145"/>
      <c r="D151" s="145"/>
      <c r="E151" s="145"/>
      <c r="F151" s="145"/>
      <c r="G151" s="145"/>
      <c r="H151"/>
    </row>
    <row r="152" spans="1:8" ht="14.4" hidden="1" x14ac:dyDescent="0.3">
      <c r="A152"/>
      <c r="B152" s="145"/>
      <c r="C152" s="145"/>
      <c r="D152" s="145"/>
      <c r="E152" s="145"/>
      <c r="F152" s="145"/>
      <c r="G152" s="145"/>
      <c r="H152"/>
    </row>
    <row r="153" spans="1:8" ht="14.4" hidden="1" x14ac:dyDescent="0.3">
      <c r="A153"/>
      <c r="B153" s="145"/>
      <c r="C153" s="145"/>
      <c r="D153" s="145"/>
      <c r="E153" s="145"/>
      <c r="F153" s="145"/>
      <c r="G153" s="145"/>
      <c r="H153"/>
    </row>
    <row r="154" spans="1:8" ht="14.4" hidden="1" x14ac:dyDescent="0.3">
      <c r="A154"/>
      <c r="B154" s="145"/>
      <c r="C154" s="145"/>
      <c r="D154" s="145"/>
      <c r="E154" s="145"/>
      <c r="F154" s="145"/>
      <c r="G154" s="145"/>
      <c r="H154"/>
    </row>
    <row r="155" spans="1:8" ht="14.4" hidden="1" x14ac:dyDescent="0.3">
      <c r="A155"/>
      <c r="B155" s="145"/>
      <c r="C155" s="145"/>
      <c r="D155" s="145"/>
      <c r="E155" s="145"/>
      <c r="F155" s="145"/>
      <c r="G155" s="145"/>
      <c r="H155"/>
    </row>
    <row r="156" spans="1:8" ht="14.4" hidden="1" x14ac:dyDescent="0.3">
      <c r="A156"/>
      <c r="B156" s="145"/>
      <c r="C156" s="145"/>
      <c r="D156" s="145"/>
      <c r="E156" s="145"/>
      <c r="F156" s="145"/>
      <c r="G156" s="145"/>
      <c r="H156"/>
    </row>
    <row r="157" spans="1:8" ht="14.4" hidden="1" x14ac:dyDescent="0.3">
      <c r="A157"/>
      <c r="B157" s="145"/>
      <c r="C157" s="145"/>
      <c r="D157" s="145"/>
      <c r="E157" s="145"/>
      <c r="F157" s="145"/>
      <c r="G157" s="145"/>
      <c r="H157"/>
    </row>
    <row r="158" spans="1:8" ht="14.4" hidden="1" x14ac:dyDescent="0.3">
      <c r="A158"/>
      <c r="B158" s="145"/>
      <c r="C158" s="145"/>
      <c r="D158" s="145"/>
      <c r="E158" s="145"/>
      <c r="F158" s="145"/>
      <c r="G158" s="145"/>
      <c r="H158"/>
    </row>
    <row r="159" spans="1:8" ht="14.4" hidden="1" x14ac:dyDescent="0.3">
      <c r="A159"/>
      <c r="B159" s="145"/>
      <c r="C159" s="145"/>
      <c r="D159" s="145"/>
      <c r="E159" s="145"/>
      <c r="F159" s="145"/>
      <c r="G159" s="145"/>
      <c r="H159"/>
    </row>
    <row r="160" spans="1:8" ht="14.4" hidden="1" x14ac:dyDescent="0.3">
      <c r="A160"/>
      <c r="B160" s="145"/>
      <c r="C160" s="145"/>
      <c r="D160" s="145"/>
      <c r="E160" s="145"/>
      <c r="F160" s="145"/>
      <c r="G160" s="145"/>
      <c r="H160"/>
    </row>
    <row r="161" spans="1:8" ht="14.4" hidden="1" x14ac:dyDescent="0.3">
      <c r="A161"/>
      <c r="B161" s="145"/>
      <c r="C161" s="145"/>
      <c r="D161" s="145"/>
      <c r="E161" s="145"/>
      <c r="F161" s="145"/>
      <c r="G161" s="145"/>
      <c r="H161"/>
    </row>
    <row r="162" spans="1:8" ht="14.4" hidden="1" x14ac:dyDescent="0.3">
      <c r="A162"/>
      <c r="B162" s="145"/>
      <c r="C162" s="145"/>
      <c r="D162" s="145"/>
      <c r="E162" s="145"/>
      <c r="F162" s="145"/>
      <c r="G162" s="145"/>
      <c r="H162"/>
    </row>
    <row r="163" spans="1:8" ht="14.4" hidden="1" x14ac:dyDescent="0.3">
      <c r="A163"/>
      <c r="B163" s="145"/>
      <c r="C163" s="145"/>
      <c r="D163" s="145"/>
      <c r="E163" s="145"/>
      <c r="F163" s="145"/>
      <c r="G163" s="145"/>
      <c r="H163"/>
    </row>
    <row r="164" spans="1:8" ht="14.4" hidden="1" x14ac:dyDescent="0.3">
      <c r="A164"/>
      <c r="B164" s="145"/>
      <c r="C164" s="145"/>
      <c r="D164" s="145"/>
      <c r="E164" s="145"/>
      <c r="F164" s="145"/>
      <c r="G164" s="145"/>
      <c r="H164"/>
    </row>
    <row r="165" spans="1:8" ht="14.4" hidden="1" x14ac:dyDescent="0.3">
      <c r="A165"/>
      <c r="B165" s="145"/>
      <c r="C165" s="145"/>
      <c r="D165" s="145"/>
      <c r="E165" s="145"/>
      <c r="F165" s="145"/>
      <c r="G165" s="145"/>
      <c r="H165"/>
    </row>
    <row r="166" spans="1:8" ht="14.4" hidden="1" x14ac:dyDescent="0.3">
      <c r="A166"/>
      <c r="B166" s="145"/>
      <c r="C166" s="145"/>
      <c r="D166" s="145"/>
      <c r="E166" s="145"/>
      <c r="F166" s="145"/>
      <c r="G166" s="145"/>
      <c r="H166"/>
    </row>
    <row r="167" spans="1:8" ht="14.4" hidden="1" x14ac:dyDescent="0.3">
      <c r="A167"/>
      <c r="B167" s="145"/>
      <c r="C167" s="145"/>
      <c r="D167" s="145"/>
      <c r="E167" s="145"/>
      <c r="F167" s="145"/>
      <c r="G167" s="145"/>
      <c r="H167"/>
    </row>
    <row r="168" spans="1:8" ht="14.4" hidden="1" x14ac:dyDescent="0.3">
      <c r="A168"/>
      <c r="B168" s="145"/>
      <c r="C168" s="145"/>
      <c r="D168" s="145"/>
      <c r="E168" s="145"/>
      <c r="F168" s="145"/>
      <c r="G168" s="145"/>
      <c r="H168"/>
    </row>
    <row r="169" spans="1:8" ht="14.4" hidden="1" x14ac:dyDescent="0.3">
      <c r="A169"/>
      <c r="B169" s="145"/>
      <c r="C169" s="145"/>
      <c r="D169" s="145"/>
      <c r="E169" s="145"/>
      <c r="F169" s="145"/>
      <c r="G169" s="145"/>
      <c r="H169"/>
    </row>
    <row r="170" spans="1:8" ht="14.4" hidden="1" x14ac:dyDescent="0.3">
      <c r="A170"/>
      <c r="B170" s="145"/>
      <c r="C170" s="145"/>
      <c r="D170" s="145"/>
      <c r="E170" s="145"/>
      <c r="F170" s="145"/>
      <c r="G170" s="145"/>
      <c r="H170"/>
    </row>
    <row r="171" spans="1:8" ht="14.4" hidden="1" x14ac:dyDescent="0.3">
      <c r="A171"/>
      <c r="B171" s="145"/>
      <c r="C171" s="145"/>
      <c r="D171" s="145"/>
      <c r="E171" s="145"/>
      <c r="F171" s="145"/>
      <c r="G171" s="145"/>
      <c r="H171"/>
    </row>
    <row r="172" spans="1:8" ht="14.4" hidden="1" x14ac:dyDescent="0.3">
      <c r="A172"/>
      <c r="B172" s="145"/>
      <c r="C172" s="145"/>
      <c r="D172" s="145"/>
      <c r="E172" s="145"/>
      <c r="F172" s="145"/>
      <c r="G172" s="145"/>
      <c r="H172"/>
    </row>
    <row r="173" spans="1:8" ht="14.4" hidden="1" x14ac:dyDescent="0.3">
      <c r="A173"/>
      <c r="B173" s="145"/>
      <c r="C173" s="145"/>
      <c r="D173" s="145"/>
      <c r="E173" s="145"/>
      <c r="F173" s="145"/>
      <c r="G173" s="145"/>
      <c r="H173"/>
    </row>
    <row r="174" spans="1:8" ht="14.4" hidden="1" x14ac:dyDescent="0.3">
      <c r="A174"/>
      <c r="B174" s="145"/>
      <c r="C174" s="145"/>
      <c r="D174" s="145"/>
      <c r="E174" s="145"/>
      <c r="F174" s="145"/>
      <c r="G174" s="145"/>
      <c r="H174"/>
    </row>
    <row r="175" spans="1:8" ht="14.4" hidden="1" x14ac:dyDescent="0.3">
      <c r="A175"/>
      <c r="B175" s="145"/>
      <c r="C175" s="145"/>
      <c r="D175" s="145"/>
      <c r="E175" s="145"/>
      <c r="F175" s="145"/>
      <c r="G175" s="145"/>
      <c r="H175"/>
    </row>
    <row r="176" spans="1:8" ht="14.4" hidden="1" x14ac:dyDescent="0.3">
      <c r="A176"/>
      <c r="B176" s="145"/>
      <c r="C176" s="145"/>
      <c r="D176" s="145"/>
      <c r="E176" s="145"/>
      <c r="F176" s="145"/>
      <c r="G176" s="145"/>
      <c r="H176"/>
    </row>
    <row r="177" spans="1:8" ht="14.4" hidden="1" x14ac:dyDescent="0.3">
      <c r="A177"/>
      <c r="B177" s="145"/>
      <c r="C177" s="145"/>
      <c r="D177" s="145"/>
      <c r="E177" s="145"/>
      <c r="F177" s="145"/>
      <c r="G177" s="145"/>
      <c r="H177"/>
    </row>
    <row r="178" spans="1:8" ht="14.4" hidden="1" x14ac:dyDescent="0.3">
      <c r="A178"/>
      <c r="B178" s="145"/>
      <c r="C178" s="145"/>
      <c r="D178" s="145"/>
      <c r="E178" s="145"/>
      <c r="F178" s="145"/>
      <c r="G178" s="145"/>
      <c r="H178"/>
    </row>
    <row r="179" spans="1:8" ht="14.4" hidden="1" x14ac:dyDescent="0.3">
      <c r="A179"/>
      <c r="B179" s="145"/>
      <c r="C179" s="145"/>
      <c r="D179" s="145"/>
      <c r="E179" s="145"/>
      <c r="F179" s="145"/>
      <c r="G179" s="145"/>
      <c r="H179"/>
    </row>
    <row r="180" spans="1:8" ht="14.4" hidden="1" x14ac:dyDescent="0.3">
      <c r="A180"/>
      <c r="B180" s="145"/>
      <c r="C180" s="145"/>
      <c r="D180" s="145"/>
      <c r="E180" s="145"/>
      <c r="F180" s="145"/>
      <c r="G180" s="145"/>
      <c r="H180"/>
    </row>
    <row r="181" spans="1:8" ht="14.4" hidden="1" x14ac:dyDescent="0.3">
      <c r="A181"/>
      <c r="B181" s="145"/>
      <c r="C181" s="145"/>
      <c r="D181" s="145"/>
      <c r="E181" s="145"/>
      <c r="F181" s="145"/>
      <c r="G181" s="145"/>
      <c r="H181"/>
    </row>
    <row r="182" spans="1:8" ht="14.4" hidden="1" x14ac:dyDescent="0.3">
      <c r="A182"/>
      <c r="B182" s="145"/>
      <c r="C182" s="145"/>
      <c r="D182" s="145"/>
      <c r="E182" s="145"/>
      <c r="F182" s="145"/>
      <c r="G182" s="145"/>
      <c r="H182"/>
    </row>
    <row r="183" spans="1:8" ht="14.4" hidden="1" x14ac:dyDescent="0.3">
      <c r="A183"/>
      <c r="B183" s="145"/>
      <c r="C183" s="145"/>
      <c r="D183" s="145"/>
      <c r="E183" s="145"/>
      <c r="F183" s="145"/>
      <c r="G183" s="145"/>
      <c r="H183"/>
    </row>
    <row r="184" spans="1:8" ht="14.4" hidden="1" x14ac:dyDescent="0.3">
      <c r="A184"/>
      <c r="B184" s="145"/>
      <c r="C184" s="145"/>
      <c r="D184" s="145"/>
      <c r="E184" s="145"/>
      <c r="F184" s="145"/>
      <c r="G184" s="145"/>
      <c r="H184"/>
    </row>
    <row r="185" spans="1:8" ht="14.4" hidden="1" x14ac:dyDescent="0.3">
      <c r="A185"/>
      <c r="B185" s="145"/>
      <c r="C185" s="145"/>
      <c r="D185" s="145"/>
      <c r="E185" s="145"/>
      <c r="F185" s="145"/>
      <c r="G185" s="145"/>
      <c r="H185"/>
    </row>
    <row r="186" spans="1:8" ht="14.4" hidden="1" x14ac:dyDescent="0.3">
      <c r="A186"/>
      <c r="B186" s="145"/>
      <c r="C186" s="145"/>
      <c r="D186" s="145"/>
      <c r="E186" s="145"/>
      <c r="F186" s="145"/>
      <c r="G186" s="145"/>
      <c r="H186"/>
    </row>
    <row r="187" spans="1:8" ht="14.4" hidden="1" x14ac:dyDescent="0.3">
      <c r="A187"/>
      <c r="B187" s="145"/>
      <c r="C187" s="145"/>
      <c r="D187" s="145"/>
      <c r="E187" s="145"/>
      <c r="F187" s="145"/>
      <c r="G187" s="145"/>
      <c r="H187"/>
    </row>
    <row r="188" spans="1:8" ht="14.4" hidden="1" x14ac:dyDescent="0.3">
      <c r="A188"/>
      <c r="B188" s="145"/>
      <c r="C188" s="145"/>
      <c r="D188" s="145"/>
      <c r="E188" s="145"/>
      <c r="F188" s="145"/>
      <c r="G188" s="145"/>
      <c r="H188"/>
    </row>
    <row r="189" spans="1:8" ht="14.4" hidden="1" x14ac:dyDescent="0.3">
      <c r="A189"/>
      <c r="B189" s="145"/>
      <c r="C189" s="145"/>
      <c r="D189" s="145"/>
      <c r="E189" s="145"/>
      <c r="F189" s="145"/>
      <c r="G189" s="145"/>
      <c r="H189"/>
    </row>
    <row r="190" spans="1:8" ht="14.4" hidden="1" x14ac:dyDescent="0.3">
      <c r="A190"/>
      <c r="B190" s="145"/>
      <c r="C190" s="145"/>
      <c r="D190" s="145"/>
      <c r="E190" s="145"/>
      <c r="F190" s="145"/>
      <c r="G190" s="145"/>
      <c r="H190"/>
    </row>
    <row r="191" spans="1:8" ht="14.4" hidden="1" x14ac:dyDescent="0.3">
      <c r="A191"/>
      <c r="B191" s="145"/>
      <c r="C191" s="145"/>
      <c r="D191" s="145"/>
      <c r="E191" s="145"/>
      <c r="F191" s="145"/>
      <c r="G191" s="145"/>
      <c r="H191"/>
    </row>
    <row r="192" spans="1:8" ht="14.4" hidden="1" x14ac:dyDescent="0.3">
      <c r="A192"/>
      <c r="B192" s="145"/>
      <c r="C192" s="145"/>
      <c r="D192" s="145"/>
      <c r="E192" s="145"/>
      <c r="F192" s="145"/>
      <c r="G192" s="145"/>
      <c r="H192"/>
    </row>
    <row r="193" spans="1:8" ht="14.4" hidden="1" x14ac:dyDescent="0.3">
      <c r="A193"/>
      <c r="B193" s="145"/>
      <c r="C193" s="145"/>
      <c r="D193" s="145"/>
      <c r="E193" s="145"/>
      <c r="F193" s="145"/>
      <c r="G193" s="145"/>
      <c r="H193"/>
    </row>
    <row r="194" spans="1:8" ht="14.4" hidden="1" x14ac:dyDescent="0.3">
      <c r="A194"/>
      <c r="B194" s="145"/>
      <c r="C194" s="145"/>
      <c r="D194" s="145"/>
      <c r="E194" s="145"/>
      <c r="F194" s="145"/>
      <c r="G194" s="145"/>
      <c r="H194"/>
    </row>
    <row r="195" spans="1:8" ht="14.4" hidden="1" x14ac:dyDescent="0.3">
      <c r="A195"/>
      <c r="B195" s="145"/>
      <c r="C195" s="145"/>
      <c r="D195" s="145"/>
      <c r="E195" s="145"/>
      <c r="F195" s="145"/>
      <c r="G195" s="145"/>
      <c r="H195"/>
    </row>
    <row r="196" spans="1:8" ht="14.4" hidden="1" x14ac:dyDescent="0.3">
      <c r="A196"/>
      <c r="B196" s="145"/>
      <c r="C196" s="145"/>
      <c r="D196" s="145"/>
      <c r="E196" s="145"/>
      <c r="F196" s="145"/>
      <c r="G196" s="145"/>
      <c r="H196"/>
    </row>
    <row r="197" spans="1:8" ht="14.4" hidden="1" x14ac:dyDescent="0.3">
      <c r="A197"/>
      <c r="B197" s="145"/>
      <c r="C197" s="145"/>
      <c r="D197" s="145"/>
      <c r="E197" s="145"/>
      <c r="F197" s="145"/>
      <c r="G197" s="145"/>
      <c r="H197"/>
    </row>
    <row r="198" spans="1:8" ht="14.4" hidden="1" x14ac:dyDescent="0.3">
      <c r="A198"/>
      <c r="B198" s="145"/>
      <c r="C198" s="145"/>
      <c r="D198" s="145"/>
      <c r="E198" s="145"/>
      <c r="F198" s="145"/>
      <c r="G198" s="145"/>
      <c r="H198"/>
    </row>
    <row r="199" spans="1:8" ht="14.4" hidden="1" x14ac:dyDescent="0.3">
      <c r="A199"/>
      <c r="B199" s="145"/>
      <c r="C199" s="145"/>
      <c r="D199" s="145"/>
      <c r="E199" s="145"/>
      <c r="F199" s="145"/>
      <c r="G199" s="145"/>
      <c r="H199"/>
    </row>
    <row r="200" spans="1:8" ht="14.4" hidden="1" x14ac:dyDescent="0.3">
      <c r="A200"/>
      <c r="B200" s="145"/>
      <c r="C200" s="145"/>
      <c r="D200" s="145"/>
      <c r="E200" s="145"/>
      <c r="F200" s="145"/>
      <c r="G200" s="145"/>
      <c r="H200"/>
    </row>
    <row r="201" spans="1:8" ht="14.4" hidden="1" x14ac:dyDescent="0.3">
      <c r="A201"/>
      <c r="B201" s="145"/>
      <c r="C201" s="145"/>
      <c r="D201" s="145"/>
      <c r="E201" s="145"/>
      <c r="F201" s="145"/>
      <c r="G201" s="145"/>
      <c r="H201"/>
    </row>
    <row r="202" spans="1:8" ht="14.4" hidden="1" x14ac:dyDescent="0.3">
      <c r="A202"/>
      <c r="B202" s="145"/>
      <c r="C202" s="145"/>
      <c r="D202" s="145"/>
      <c r="E202" s="145"/>
      <c r="F202" s="145"/>
      <c r="G202" s="145"/>
      <c r="H202"/>
    </row>
    <row r="203" spans="1:8" ht="14.4" hidden="1" x14ac:dyDescent="0.3">
      <c r="A203"/>
      <c r="B203" s="145"/>
      <c r="C203" s="145"/>
      <c r="D203" s="145"/>
      <c r="E203" s="145"/>
      <c r="F203" s="145"/>
      <c r="G203" s="145"/>
      <c r="H203"/>
    </row>
    <row r="204" spans="1:8" ht="14.4" hidden="1" x14ac:dyDescent="0.3">
      <c r="A204"/>
      <c r="B204" s="145"/>
      <c r="C204" s="145"/>
      <c r="D204" s="145"/>
      <c r="E204" s="145"/>
      <c r="F204" s="145"/>
      <c r="G204" s="145"/>
      <c r="H204"/>
    </row>
    <row r="205" spans="1:8" ht="14.4" hidden="1" x14ac:dyDescent="0.3">
      <c r="A205"/>
      <c r="B205" s="145"/>
      <c r="C205" s="145"/>
      <c r="D205" s="145"/>
      <c r="E205" s="145"/>
      <c r="F205" s="145"/>
      <c r="G205" s="145"/>
      <c r="H205"/>
    </row>
    <row r="206" spans="1:8" ht="14.4" hidden="1" x14ac:dyDescent="0.3">
      <c r="A206"/>
      <c r="B206" s="145"/>
      <c r="C206" s="145"/>
      <c r="D206" s="145"/>
      <c r="E206" s="145"/>
      <c r="F206" s="145"/>
      <c r="G206" s="145"/>
      <c r="H206"/>
    </row>
    <row r="207" spans="1:8" ht="14.4" hidden="1" x14ac:dyDescent="0.3">
      <c r="A207"/>
      <c r="B207" s="145"/>
      <c r="C207" s="145"/>
      <c r="D207" s="145"/>
      <c r="E207" s="145"/>
      <c r="F207" s="145"/>
      <c r="G207" s="145"/>
      <c r="H207"/>
    </row>
    <row r="208" spans="1:8" ht="14.4" hidden="1" x14ac:dyDescent="0.3">
      <c r="A208"/>
      <c r="B208" s="145"/>
      <c r="C208" s="145"/>
      <c r="D208" s="145"/>
      <c r="E208" s="145"/>
      <c r="F208" s="145"/>
      <c r="G208" s="145"/>
      <c r="H208"/>
    </row>
    <row r="209" spans="1:8" ht="14.4" hidden="1" x14ac:dyDescent="0.3">
      <c r="A209"/>
      <c r="B209" s="145"/>
      <c r="C209" s="145"/>
      <c r="D209" s="145"/>
      <c r="E209" s="145"/>
      <c r="F209" s="145"/>
      <c r="G209" s="145"/>
      <c r="H209"/>
    </row>
    <row r="210" spans="1:8" ht="14.4" hidden="1" x14ac:dyDescent="0.3">
      <c r="A210"/>
      <c r="B210" s="145"/>
      <c r="C210" s="145"/>
      <c r="D210" s="145"/>
      <c r="E210" s="145"/>
      <c r="F210" s="145"/>
      <c r="G210" s="145"/>
      <c r="H210"/>
    </row>
    <row r="211" spans="1:8" ht="14.4" hidden="1" x14ac:dyDescent="0.3">
      <c r="A211"/>
      <c r="B211" s="145"/>
      <c r="C211" s="145"/>
      <c r="D211" s="145"/>
      <c r="E211" s="145"/>
      <c r="F211" s="145"/>
      <c r="G211" s="145"/>
      <c r="H211"/>
    </row>
    <row r="212" spans="1:8" ht="14.4" hidden="1" x14ac:dyDescent="0.3">
      <c r="A212"/>
      <c r="B212" s="145"/>
      <c r="C212" s="145"/>
      <c r="D212" s="145"/>
      <c r="E212" s="145"/>
      <c r="F212" s="145"/>
      <c r="G212" s="145"/>
      <c r="H212"/>
    </row>
    <row r="213" spans="1:8" ht="14.4" hidden="1" x14ac:dyDescent="0.3">
      <c r="A213"/>
      <c r="B213" s="145"/>
      <c r="C213" s="145"/>
      <c r="D213" s="145"/>
      <c r="E213" s="145"/>
      <c r="F213" s="145"/>
      <c r="G213" s="145"/>
      <c r="H213"/>
    </row>
    <row r="214" spans="1:8" ht="14.4" hidden="1" x14ac:dyDescent="0.3">
      <c r="A214"/>
      <c r="B214" s="145"/>
      <c r="C214" s="145"/>
      <c r="D214" s="145"/>
      <c r="E214" s="145"/>
      <c r="F214" s="145"/>
      <c r="G214" s="145"/>
      <c r="H214"/>
    </row>
    <row r="215" spans="1:8" ht="14.4" hidden="1" x14ac:dyDescent="0.3">
      <c r="A215"/>
      <c r="B215" s="145"/>
      <c r="C215" s="145"/>
      <c r="D215" s="145"/>
      <c r="E215" s="145"/>
      <c r="F215" s="145"/>
      <c r="G215" s="145"/>
      <c r="H215"/>
    </row>
    <row r="216" spans="1:8" ht="14.4" hidden="1" x14ac:dyDescent="0.3">
      <c r="A216"/>
      <c r="B216" s="145"/>
      <c r="C216" s="145"/>
      <c r="D216" s="145"/>
      <c r="E216" s="145"/>
      <c r="F216" s="145"/>
      <c r="G216" s="145"/>
      <c r="H216"/>
    </row>
    <row r="217" spans="1:8" ht="14.4" hidden="1" x14ac:dyDescent="0.3">
      <c r="A217"/>
      <c r="B217" s="145"/>
      <c r="C217" s="145"/>
      <c r="D217" s="145"/>
      <c r="E217" s="145"/>
      <c r="F217" s="145"/>
      <c r="G217" s="145"/>
      <c r="H217"/>
    </row>
    <row r="218" spans="1:8" ht="14.4" hidden="1" x14ac:dyDescent="0.3">
      <c r="A218"/>
      <c r="B218" s="145"/>
      <c r="C218" s="145"/>
      <c r="D218" s="145"/>
      <c r="E218" s="145"/>
      <c r="F218" s="145"/>
      <c r="G218" s="145"/>
      <c r="H218"/>
    </row>
    <row r="219" spans="1:8" ht="14.4" hidden="1" x14ac:dyDescent="0.3">
      <c r="A219"/>
      <c r="B219" s="145"/>
      <c r="C219" s="145"/>
      <c r="D219" s="145"/>
      <c r="E219" s="145"/>
      <c r="F219" s="145"/>
      <c r="G219" s="145"/>
      <c r="H219"/>
    </row>
    <row r="220" spans="1:8" ht="14.4" hidden="1" x14ac:dyDescent="0.3">
      <c r="A220"/>
      <c r="B220" s="145"/>
      <c r="C220" s="145"/>
      <c r="D220" s="145"/>
      <c r="E220" s="145"/>
      <c r="F220" s="145"/>
      <c r="G220" s="145"/>
      <c r="H220"/>
    </row>
    <row r="221" spans="1:8" ht="14.4" hidden="1" x14ac:dyDescent="0.3">
      <c r="A221"/>
      <c r="B221" s="145"/>
      <c r="C221" s="145"/>
      <c r="D221" s="145"/>
      <c r="E221" s="145"/>
      <c r="F221" s="145"/>
      <c r="G221" s="145"/>
      <c r="H221"/>
    </row>
    <row r="222" spans="1:8" ht="14.4" hidden="1" x14ac:dyDescent="0.3">
      <c r="A222"/>
      <c r="B222" s="145"/>
      <c r="C222" s="145"/>
      <c r="D222" s="145"/>
      <c r="E222" s="145"/>
      <c r="F222" s="145"/>
      <c r="G222" s="145"/>
      <c r="H222"/>
    </row>
    <row r="223" spans="1:8" ht="14.4" hidden="1" x14ac:dyDescent="0.3">
      <c r="A223"/>
      <c r="B223" s="145"/>
      <c r="C223" s="145"/>
      <c r="D223" s="145"/>
      <c r="E223" s="145"/>
      <c r="F223" s="145"/>
      <c r="G223" s="145"/>
      <c r="H223"/>
    </row>
    <row r="224" spans="1:8" ht="14.4" hidden="1" x14ac:dyDescent="0.3">
      <c r="A224"/>
      <c r="B224" s="145"/>
      <c r="C224" s="145"/>
      <c r="D224" s="145"/>
      <c r="E224" s="145"/>
      <c r="F224" s="145"/>
      <c r="G224" s="145"/>
      <c r="H224"/>
    </row>
    <row r="225" spans="1:8" ht="14.4" hidden="1" x14ac:dyDescent="0.3">
      <c r="A225"/>
      <c r="B225" s="145"/>
      <c r="C225" s="145"/>
      <c r="D225" s="145"/>
      <c r="E225" s="145"/>
      <c r="F225" s="145"/>
      <c r="G225" s="145"/>
      <c r="H225"/>
    </row>
    <row r="226" spans="1:8" ht="14.4" hidden="1" x14ac:dyDescent="0.3">
      <c r="A226"/>
      <c r="B226" s="145"/>
      <c r="C226" s="145"/>
      <c r="D226" s="145"/>
      <c r="E226" s="145"/>
      <c r="F226" s="145"/>
      <c r="G226" s="145"/>
      <c r="H226"/>
    </row>
    <row r="227" spans="1:8" ht="14.4" hidden="1" x14ac:dyDescent="0.3">
      <c r="A227"/>
      <c r="B227" s="145"/>
      <c r="C227" s="145"/>
      <c r="D227" s="145"/>
      <c r="E227" s="145"/>
      <c r="F227" s="145"/>
      <c r="G227" s="145"/>
      <c r="H227"/>
    </row>
    <row r="228" spans="1:8" ht="14.4" hidden="1" x14ac:dyDescent="0.3">
      <c r="A228"/>
      <c r="B228" s="145"/>
      <c r="C228" s="145"/>
      <c r="D228" s="145"/>
      <c r="E228" s="145"/>
      <c r="F228" s="145"/>
      <c r="G228" s="145"/>
      <c r="H228"/>
    </row>
    <row r="229" spans="1:8" ht="14.4" hidden="1" x14ac:dyDescent="0.3">
      <c r="A229"/>
      <c r="B229" s="145"/>
      <c r="C229" s="145"/>
      <c r="D229" s="145"/>
      <c r="E229" s="145"/>
      <c r="F229" s="145"/>
      <c r="G229" s="145"/>
      <c r="H229"/>
    </row>
    <row r="230" spans="1:8" ht="14.4" hidden="1" x14ac:dyDescent="0.3">
      <c r="A230"/>
      <c r="B230" s="145"/>
      <c r="C230" s="145"/>
      <c r="D230" s="145"/>
      <c r="E230" s="145"/>
      <c r="F230" s="145"/>
      <c r="G230" s="145"/>
      <c r="H230"/>
    </row>
    <row r="231" spans="1:8" ht="14.4" hidden="1" x14ac:dyDescent="0.3">
      <c r="A231"/>
      <c r="B231" s="145"/>
      <c r="C231" s="145"/>
      <c r="D231" s="145"/>
      <c r="E231" s="145"/>
      <c r="F231" s="145"/>
      <c r="G231" s="145"/>
      <c r="H231"/>
    </row>
    <row r="232" spans="1:8" ht="14.4" hidden="1" x14ac:dyDescent="0.3">
      <c r="A232"/>
      <c r="B232" s="145"/>
      <c r="C232" s="145"/>
      <c r="D232" s="145"/>
      <c r="E232" s="145"/>
      <c r="F232" s="145"/>
      <c r="G232" s="145"/>
      <c r="H232"/>
    </row>
    <row r="233" spans="1:8" ht="14.4" hidden="1" x14ac:dyDescent="0.3">
      <c r="A233"/>
      <c r="B233" s="145"/>
      <c r="C233" s="145"/>
      <c r="D233" s="145"/>
      <c r="E233" s="145"/>
      <c r="F233" s="145"/>
      <c r="G233" s="145"/>
      <c r="H233"/>
    </row>
    <row r="234" spans="1:8" ht="14.4" hidden="1" x14ac:dyDescent="0.3">
      <c r="A234"/>
      <c r="B234" s="145"/>
      <c r="C234" s="145"/>
      <c r="D234" s="145"/>
      <c r="E234" s="145"/>
      <c r="F234" s="145"/>
      <c r="G234" s="145"/>
      <c r="H234"/>
    </row>
    <row r="235" spans="1:8" ht="14.4" hidden="1" x14ac:dyDescent="0.3">
      <c r="A235"/>
      <c r="B235" s="145"/>
      <c r="C235" s="145"/>
      <c r="D235" s="145"/>
      <c r="E235" s="145"/>
      <c r="F235" s="145"/>
      <c r="G235" s="145"/>
      <c r="H235"/>
    </row>
    <row r="236" spans="1:8" ht="14.4" hidden="1" x14ac:dyDescent="0.3">
      <c r="A236"/>
      <c r="B236" s="145"/>
      <c r="C236" s="145"/>
      <c r="D236" s="145"/>
      <c r="E236" s="145"/>
      <c r="F236" s="145"/>
      <c r="G236" s="145"/>
      <c r="H236"/>
    </row>
    <row r="237" spans="1:8" ht="14.4" hidden="1" x14ac:dyDescent="0.3">
      <c r="A237"/>
      <c r="B237" s="145"/>
      <c r="C237" s="145"/>
      <c r="D237" s="145"/>
      <c r="E237" s="145"/>
      <c r="F237" s="145"/>
      <c r="G237" s="145"/>
      <c r="H237"/>
    </row>
    <row r="238" spans="1:8" ht="14.4" hidden="1" x14ac:dyDescent="0.3">
      <c r="A238"/>
      <c r="B238" s="145"/>
      <c r="C238" s="145"/>
      <c r="D238" s="145"/>
      <c r="E238" s="145"/>
      <c r="F238" s="145"/>
      <c r="G238" s="145"/>
      <c r="H238"/>
    </row>
    <row r="239" spans="1:8" ht="14.4" hidden="1" x14ac:dyDescent="0.3">
      <c r="A239"/>
      <c r="B239" s="145"/>
      <c r="C239" s="145"/>
      <c r="D239" s="145"/>
      <c r="E239" s="145"/>
      <c r="F239" s="145"/>
      <c r="G239" s="145"/>
      <c r="H239"/>
    </row>
    <row r="240" spans="1:8" ht="14.4" hidden="1" x14ac:dyDescent="0.3">
      <c r="A240"/>
      <c r="B240" s="145"/>
      <c r="C240" s="145"/>
      <c r="D240" s="145"/>
      <c r="E240" s="145"/>
      <c r="F240" s="145"/>
      <c r="G240" s="145"/>
      <c r="H240"/>
    </row>
    <row r="241" spans="1:8" ht="14.4" hidden="1" x14ac:dyDescent="0.3">
      <c r="A241"/>
      <c r="B241" s="145"/>
      <c r="C241" s="145"/>
      <c r="D241" s="145"/>
      <c r="E241" s="145"/>
      <c r="F241" s="145"/>
      <c r="G241" s="145"/>
      <c r="H241"/>
    </row>
    <row r="242" spans="1:8" ht="14.4" hidden="1" x14ac:dyDescent="0.3">
      <c r="A242"/>
      <c r="B242" s="145"/>
      <c r="C242" s="145"/>
      <c r="D242" s="145"/>
      <c r="E242" s="145"/>
      <c r="F242" s="145"/>
      <c r="G242" s="145"/>
      <c r="H242"/>
    </row>
    <row r="243" spans="1:8" ht="14.4" hidden="1" x14ac:dyDescent="0.3">
      <c r="A243"/>
      <c r="B243" s="145"/>
      <c r="C243" s="145"/>
      <c r="D243" s="145"/>
      <c r="E243" s="145"/>
      <c r="F243" s="145"/>
      <c r="G243" s="145"/>
      <c r="H243"/>
    </row>
    <row r="244" spans="1:8" ht="14.4" hidden="1" x14ac:dyDescent="0.3">
      <c r="A244"/>
      <c r="B244" s="145"/>
      <c r="C244" s="145"/>
      <c r="D244" s="145"/>
      <c r="E244" s="145"/>
      <c r="F244" s="145"/>
      <c r="G244" s="145"/>
      <c r="H244"/>
    </row>
    <row r="245" spans="1:8" ht="14.4" hidden="1" x14ac:dyDescent="0.3">
      <c r="A245"/>
      <c r="B245" s="145"/>
      <c r="C245" s="145"/>
      <c r="D245" s="145"/>
      <c r="E245" s="145"/>
      <c r="F245" s="145"/>
      <c r="G245" s="145"/>
      <c r="H245"/>
    </row>
    <row r="246" spans="1:8" ht="14.4" hidden="1" x14ac:dyDescent="0.3">
      <c r="A246"/>
      <c r="B246" s="145"/>
      <c r="C246" s="145"/>
      <c r="D246" s="145"/>
      <c r="E246" s="145"/>
      <c r="F246" s="145"/>
      <c r="G246" s="145"/>
      <c r="H246"/>
    </row>
    <row r="247" spans="1:8" ht="14.4" hidden="1" x14ac:dyDescent="0.3">
      <c r="A247"/>
      <c r="B247" s="145"/>
      <c r="C247" s="145"/>
      <c r="D247" s="145"/>
      <c r="E247" s="145"/>
      <c r="F247" s="145"/>
      <c r="G247" s="145"/>
      <c r="H247"/>
    </row>
  </sheetData>
  <pageMargins left="0.70866141732283472" right="0.70866141732283472" top="0.74803149606299213" bottom="0.74803149606299213" header="0.31496062992125984" footer="0.31496062992125984"/>
  <pageSetup paperSize="9" scale="70" fitToHeight="0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showGridLines="0" zoomScaleNormal="100" workbookViewId="0">
      <pane xSplit="1" ySplit="4" topLeftCell="B8" activePane="bottomRight" state="frozen"/>
      <selection pane="topRight" activeCell="B1" sqref="B1"/>
      <selection pane="bottomLeft" activeCell="A13" sqref="A13"/>
      <selection pane="bottomRight" activeCell="A18" sqref="A18:XFD1048576"/>
    </sheetView>
  </sheetViews>
  <sheetFormatPr defaultColWidth="0" defaultRowHeight="12" zeroHeight="1" x14ac:dyDescent="0.25"/>
  <cols>
    <col min="1" max="1" width="60.6640625" style="61" customWidth="1"/>
    <col min="2" max="7" width="13.6640625" style="81" customWidth="1"/>
    <col min="8" max="16384" width="13.6640625" style="61" hidden="1"/>
  </cols>
  <sheetData>
    <row r="1" spans="1:8" s="62" customFormat="1" x14ac:dyDescent="0.25">
      <c r="A1" s="126" t="s">
        <v>325</v>
      </c>
      <c r="B1" s="126"/>
      <c r="C1" s="126"/>
      <c r="D1" s="126"/>
      <c r="E1" s="126"/>
      <c r="F1" s="130"/>
      <c r="G1" s="130"/>
      <c r="H1" s="79"/>
    </row>
    <row r="2" spans="1:8" x14ac:dyDescent="0.25"/>
    <row r="3" spans="1:8" x14ac:dyDescent="0.25">
      <c r="A3" s="126" t="s">
        <v>419</v>
      </c>
      <c r="B3" s="130"/>
      <c r="C3" s="130"/>
      <c r="D3" s="130"/>
      <c r="E3" s="130"/>
      <c r="F3" s="130"/>
      <c r="G3" s="130"/>
      <c r="H3" s="79"/>
    </row>
    <row r="4" spans="1:8" x14ac:dyDescent="0.25">
      <c r="A4" s="126"/>
      <c r="B4" s="130"/>
      <c r="C4" s="130"/>
      <c r="D4" s="130"/>
      <c r="E4" s="130"/>
      <c r="F4" s="130"/>
      <c r="G4" s="130"/>
      <c r="H4" s="79"/>
    </row>
    <row r="5" spans="1:8" hidden="1" x14ac:dyDescent="0.25">
      <c r="A5" s="126"/>
      <c r="B5" s="130"/>
      <c r="C5" s="130"/>
      <c r="D5" s="130"/>
      <c r="E5" s="130"/>
      <c r="F5" s="130"/>
      <c r="G5" s="130"/>
      <c r="H5" s="79"/>
    </row>
    <row r="6" spans="1:8" hidden="1" x14ac:dyDescent="0.25">
      <c r="A6" s="126"/>
      <c r="B6" s="130"/>
      <c r="C6" s="130"/>
      <c r="D6" s="130"/>
      <c r="E6" s="130"/>
      <c r="F6" s="130"/>
      <c r="G6" s="130"/>
      <c r="H6" s="79"/>
    </row>
    <row r="7" spans="1:8" hidden="1" x14ac:dyDescent="0.25">
      <c r="A7" s="126"/>
      <c r="B7" s="130"/>
      <c r="C7" s="130"/>
      <c r="D7" s="130"/>
      <c r="E7" s="130"/>
      <c r="F7" s="130"/>
      <c r="G7" s="130"/>
      <c r="H7" s="79"/>
    </row>
    <row r="8" spans="1:8" ht="48" x14ac:dyDescent="0.25">
      <c r="A8" s="344" t="s">
        <v>418</v>
      </c>
      <c r="B8" s="345" t="s">
        <v>341</v>
      </c>
      <c r="C8" s="345" t="s">
        <v>339</v>
      </c>
      <c r="D8" s="345" t="s">
        <v>340</v>
      </c>
      <c r="E8" s="345" t="s">
        <v>342</v>
      </c>
      <c r="F8" s="345" t="s">
        <v>315</v>
      </c>
      <c r="G8" s="345" t="s">
        <v>316</v>
      </c>
    </row>
    <row r="9" spans="1:8" x14ac:dyDescent="0.25">
      <c r="A9" s="346"/>
      <c r="B9" s="346" t="s">
        <v>309</v>
      </c>
      <c r="C9" s="346" t="s">
        <v>310</v>
      </c>
      <c r="D9" s="346" t="s">
        <v>311</v>
      </c>
      <c r="E9" s="346" t="s">
        <v>312</v>
      </c>
      <c r="F9" s="344" t="s">
        <v>318</v>
      </c>
      <c r="G9" s="344" t="s">
        <v>314</v>
      </c>
    </row>
    <row r="10" spans="1:8" hidden="1" x14ac:dyDescent="0.25">
      <c r="A10" s="126"/>
      <c r="B10" s="130"/>
      <c r="C10" s="130"/>
      <c r="D10" s="130"/>
      <c r="E10" s="130"/>
      <c r="F10" s="130"/>
      <c r="G10" s="130"/>
      <c r="H10" s="79"/>
    </row>
    <row r="11" spans="1:8" ht="14.4" hidden="1" x14ac:dyDescent="0.3">
      <c r="A11" s="83" t="s">
        <v>272</v>
      </c>
      <c r="B11" s="82" t="s" vm="1">
        <v>273</v>
      </c>
      <c r="C11" s="145"/>
      <c r="D11" s="145"/>
      <c r="E11" s="145"/>
      <c r="F11" s="145"/>
      <c r="G11" s="145"/>
      <c r="H11"/>
    </row>
    <row r="12" spans="1:8" ht="14.4" hidden="1" x14ac:dyDescent="0.3">
      <c r="A12"/>
      <c r="B12" s="145"/>
      <c r="C12" s="145"/>
      <c r="D12" s="145"/>
      <c r="E12" s="145"/>
      <c r="F12" s="145"/>
      <c r="G12" s="145"/>
      <c r="H12"/>
    </row>
    <row r="13" spans="1:8" ht="14.4" hidden="1" x14ac:dyDescent="0.3">
      <c r="A13" s="118" t="s">
        <v>167</v>
      </c>
      <c r="B13" s="82" t="s">
        <v>379</v>
      </c>
      <c r="C13" s="82" t="s">
        <v>396</v>
      </c>
      <c r="D13" s="82" t="s">
        <v>397</v>
      </c>
      <c r="E13" s="82" t="s">
        <v>398</v>
      </c>
      <c r="F13" s="82" t="s">
        <v>399</v>
      </c>
      <c r="G13" s="82" t="s">
        <v>400</v>
      </c>
      <c r="H13"/>
    </row>
    <row r="14" spans="1:8" ht="14.4" x14ac:dyDescent="0.3">
      <c r="A14" s="372" t="s">
        <v>2</v>
      </c>
      <c r="B14" s="373">
        <v>11062318.020000003</v>
      </c>
      <c r="C14" s="373">
        <v>19282366</v>
      </c>
      <c r="D14" s="373">
        <v>18935866</v>
      </c>
      <c r="E14" s="373">
        <v>16659130.989999998</v>
      </c>
      <c r="F14" s="373">
        <v>150.59349188733586</v>
      </c>
      <c r="G14" s="373">
        <v>87.97659948586454</v>
      </c>
      <c r="H14"/>
    </row>
    <row r="15" spans="1:8" ht="14.4" x14ac:dyDescent="0.3">
      <c r="A15" s="348" t="s">
        <v>168</v>
      </c>
      <c r="B15" s="146">
        <v>11062318.020000003</v>
      </c>
      <c r="C15" s="146">
        <v>19282366</v>
      </c>
      <c r="D15" s="146">
        <v>18935866</v>
      </c>
      <c r="E15" s="146">
        <v>16659130.989999998</v>
      </c>
      <c r="F15" s="146">
        <v>150.59349188733586</v>
      </c>
      <c r="G15" s="146">
        <v>87.97659948586454</v>
      </c>
      <c r="H15"/>
    </row>
    <row r="16" spans="1:8" ht="14.4" x14ac:dyDescent="0.3">
      <c r="A16" s="349" t="s">
        <v>158</v>
      </c>
      <c r="B16" s="146">
        <v>11062318.020000003</v>
      </c>
      <c r="C16" s="146">
        <v>19282366</v>
      </c>
      <c r="D16" s="146">
        <v>18935866</v>
      </c>
      <c r="E16" s="146">
        <v>16659130.989999998</v>
      </c>
      <c r="F16" s="146">
        <v>150.59349188733586</v>
      </c>
      <c r="G16" s="146">
        <v>87.97659948586454</v>
      </c>
      <c r="H16"/>
    </row>
    <row r="17" spans="1:8" ht="14.4" x14ac:dyDescent="0.3">
      <c r="A17" s="84" t="s">
        <v>271</v>
      </c>
      <c r="B17" s="82">
        <v>11062318.020000003</v>
      </c>
      <c r="C17" s="82">
        <v>19282366</v>
      </c>
      <c r="D17" s="82">
        <v>18935866</v>
      </c>
      <c r="E17" s="82">
        <v>16659130.989999998</v>
      </c>
      <c r="F17" s="82">
        <v>150.59349188733586</v>
      </c>
      <c r="G17" s="82">
        <v>87.97659948586454</v>
      </c>
      <c r="H17"/>
    </row>
    <row r="18" spans="1:8" ht="14.4" hidden="1" x14ac:dyDescent="0.3">
      <c r="A18"/>
      <c r="B18" s="145"/>
      <c r="C18" s="145"/>
      <c r="D18" s="145"/>
      <c r="E18" s="145"/>
      <c r="F18" s="145"/>
      <c r="G18" s="145"/>
      <c r="H18"/>
    </row>
    <row r="19" spans="1:8" ht="14.4" hidden="1" x14ac:dyDescent="0.3">
      <c r="A19"/>
      <c r="B19" s="145"/>
      <c r="C19" s="145"/>
      <c r="D19" s="145"/>
      <c r="E19" s="145"/>
      <c r="F19" s="145"/>
      <c r="G19" s="145"/>
      <c r="H19"/>
    </row>
    <row r="20" spans="1:8" ht="14.4" hidden="1" x14ac:dyDescent="0.3">
      <c r="A20"/>
      <c r="B20" s="145"/>
      <c r="C20" s="145"/>
      <c r="D20" s="145"/>
      <c r="E20" s="145"/>
      <c r="F20" s="145"/>
      <c r="G20" s="145"/>
      <c r="H20"/>
    </row>
    <row r="21" spans="1:8" ht="14.4" hidden="1" x14ac:dyDescent="0.3">
      <c r="A21"/>
      <c r="B21" s="145"/>
      <c r="C21" s="145"/>
      <c r="D21" s="145"/>
      <c r="E21" s="145"/>
      <c r="F21" s="145"/>
      <c r="G21" s="145"/>
      <c r="H21"/>
    </row>
    <row r="22" spans="1:8" ht="14.4" hidden="1" x14ac:dyDescent="0.3">
      <c r="A22"/>
      <c r="B22" s="145"/>
      <c r="C22" s="145"/>
      <c r="D22" s="145"/>
      <c r="E22" s="145"/>
      <c r="F22" s="145"/>
      <c r="G22" s="145"/>
      <c r="H22"/>
    </row>
    <row r="23" spans="1:8" ht="14.4" hidden="1" x14ac:dyDescent="0.3">
      <c r="A23"/>
      <c r="B23" s="145"/>
      <c r="C23" s="145"/>
      <c r="D23" s="145"/>
      <c r="E23" s="145"/>
      <c r="F23" s="145"/>
      <c r="G23" s="145"/>
      <c r="H23"/>
    </row>
    <row r="24" spans="1:8" ht="14.4" hidden="1" x14ac:dyDescent="0.3">
      <c r="A24"/>
      <c r="B24" s="145"/>
      <c r="C24" s="145"/>
      <c r="D24" s="145"/>
      <c r="E24" s="145"/>
      <c r="F24" s="145"/>
      <c r="G24" s="145"/>
      <c r="H24"/>
    </row>
    <row r="25" spans="1:8" ht="14.4" hidden="1" x14ac:dyDescent="0.3">
      <c r="A25"/>
      <c r="B25" s="145"/>
      <c r="C25" s="145"/>
      <c r="D25" s="145"/>
      <c r="E25" s="145"/>
      <c r="F25" s="145"/>
      <c r="G25" s="145"/>
      <c r="H25"/>
    </row>
    <row r="26" spans="1:8" ht="14.4" hidden="1" x14ac:dyDescent="0.3">
      <c r="A26"/>
      <c r="B26" s="145"/>
      <c r="C26" s="145"/>
      <c r="D26" s="145"/>
      <c r="E26" s="145"/>
      <c r="F26" s="145"/>
      <c r="G26" s="145"/>
      <c r="H26"/>
    </row>
    <row r="27" spans="1:8" ht="14.4" hidden="1" x14ac:dyDescent="0.3">
      <c r="A27"/>
      <c r="B27" s="145"/>
      <c r="C27" s="145"/>
      <c r="D27" s="145"/>
      <c r="E27" s="145"/>
      <c r="F27" s="145"/>
      <c r="G27" s="145"/>
      <c r="H27"/>
    </row>
    <row r="28" spans="1:8" ht="14.4" hidden="1" x14ac:dyDescent="0.3">
      <c r="A28"/>
      <c r="B28" s="145"/>
      <c r="C28" s="145"/>
      <c r="D28" s="145"/>
      <c r="E28" s="145"/>
      <c r="F28" s="145"/>
      <c r="G28" s="145"/>
      <c r="H28"/>
    </row>
    <row r="29" spans="1:8" ht="14.4" hidden="1" x14ac:dyDescent="0.3">
      <c r="A29"/>
      <c r="B29" s="145"/>
      <c r="C29" s="145"/>
      <c r="D29" s="145"/>
      <c r="E29" s="145"/>
      <c r="F29" s="145"/>
      <c r="G29" s="145"/>
      <c r="H29"/>
    </row>
    <row r="30" spans="1:8" ht="14.4" hidden="1" x14ac:dyDescent="0.3">
      <c r="A30"/>
      <c r="B30" s="145"/>
      <c r="C30" s="145"/>
      <c r="D30" s="145"/>
      <c r="E30" s="145"/>
      <c r="F30" s="145"/>
      <c r="G30" s="145"/>
      <c r="H30"/>
    </row>
    <row r="31" spans="1:8" ht="14.4" hidden="1" x14ac:dyDescent="0.3">
      <c r="A31"/>
      <c r="B31" s="145"/>
      <c r="C31" s="145"/>
      <c r="D31" s="145"/>
      <c r="E31" s="145"/>
      <c r="F31" s="145"/>
      <c r="G31" s="145"/>
      <c r="H31"/>
    </row>
    <row r="32" spans="1:8" ht="14.4" hidden="1" x14ac:dyDescent="0.3">
      <c r="A32"/>
      <c r="B32" s="145"/>
      <c r="C32" s="145"/>
      <c r="D32" s="145"/>
      <c r="E32" s="145"/>
      <c r="F32" s="145"/>
      <c r="G32" s="145"/>
      <c r="H32"/>
    </row>
    <row r="33" spans="1:8" ht="14.4" hidden="1" x14ac:dyDescent="0.3">
      <c r="A33"/>
      <c r="B33" s="145"/>
      <c r="C33" s="145"/>
      <c r="D33" s="145"/>
      <c r="E33" s="145"/>
      <c r="F33" s="145"/>
      <c r="G33" s="145"/>
      <c r="H33"/>
    </row>
    <row r="34" spans="1:8" ht="14.4" hidden="1" x14ac:dyDescent="0.3">
      <c r="A34"/>
      <c r="B34" s="145"/>
      <c r="C34" s="145"/>
      <c r="D34" s="145"/>
      <c r="E34" s="145"/>
      <c r="F34" s="145"/>
      <c r="G34" s="145"/>
      <c r="H34"/>
    </row>
    <row r="35" spans="1:8" ht="14.4" hidden="1" x14ac:dyDescent="0.3">
      <c r="A35"/>
      <c r="B35" s="145"/>
      <c r="C35" s="145"/>
      <c r="D35" s="145"/>
      <c r="E35" s="145"/>
      <c r="F35" s="145"/>
      <c r="G35" s="145"/>
      <c r="H35"/>
    </row>
    <row r="36" spans="1:8" ht="14.4" hidden="1" x14ac:dyDescent="0.3">
      <c r="A36"/>
      <c r="B36" s="145"/>
      <c r="C36" s="145"/>
      <c r="D36" s="145"/>
      <c r="E36" s="145"/>
      <c r="F36" s="145"/>
      <c r="G36" s="145"/>
      <c r="H36"/>
    </row>
    <row r="37" spans="1:8" ht="14.4" hidden="1" x14ac:dyDescent="0.3">
      <c r="A37"/>
      <c r="B37" s="145"/>
      <c r="C37" s="145"/>
      <c r="D37" s="145"/>
      <c r="E37" s="145"/>
      <c r="F37" s="145"/>
      <c r="G37" s="145"/>
      <c r="H37"/>
    </row>
    <row r="38" spans="1:8" ht="14.4" hidden="1" x14ac:dyDescent="0.3">
      <c r="A38"/>
      <c r="B38" s="145"/>
      <c r="C38" s="145"/>
      <c r="D38" s="145"/>
      <c r="E38" s="145"/>
      <c r="F38" s="145"/>
      <c r="G38" s="145"/>
      <c r="H38"/>
    </row>
    <row r="39" spans="1:8" ht="14.4" hidden="1" x14ac:dyDescent="0.3">
      <c r="A39"/>
      <c r="B39" s="145"/>
      <c r="C39" s="145"/>
      <c r="D39" s="145"/>
      <c r="E39" s="145"/>
      <c r="F39" s="145"/>
      <c r="G39" s="145"/>
      <c r="H39"/>
    </row>
    <row r="40" spans="1:8" ht="14.4" hidden="1" x14ac:dyDescent="0.3">
      <c r="A40"/>
      <c r="B40" s="145"/>
      <c r="C40" s="145"/>
      <c r="D40" s="145"/>
      <c r="E40" s="145"/>
      <c r="F40" s="145"/>
      <c r="G40" s="145"/>
      <c r="H40"/>
    </row>
    <row r="41" spans="1:8" ht="14.4" hidden="1" x14ac:dyDescent="0.3">
      <c r="A41"/>
      <c r="B41" s="145"/>
      <c r="C41" s="145"/>
      <c r="D41" s="145"/>
      <c r="E41" s="145"/>
      <c r="F41" s="145"/>
      <c r="G41" s="145"/>
      <c r="H41"/>
    </row>
    <row r="42" spans="1:8" ht="14.4" hidden="1" x14ac:dyDescent="0.3">
      <c r="A42"/>
      <c r="B42" s="145"/>
      <c r="C42" s="145"/>
      <c r="D42" s="145"/>
      <c r="E42" s="145"/>
      <c r="F42" s="145"/>
      <c r="G42" s="145"/>
      <c r="H42"/>
    </row>
    <row r="43" spans="1:8" ht="14.4" hidden="1" x14ac:dyDescent="0.3">
      <c r="A43"/>
      <c r="B43" s="145"/>
      <c r="C43" s="145"/>
      <c r="D43" s="145"/>
      <c r="E43" s="145"/>
      <c r="F43" s="145"/>
      <c r="G43" s="145"/>
      <c r="H43"/>
    </row>
    <row r="44" spans="1:8" ht="14.4" hidden="1" x14ac:dyDescent="0.3">
      <c r="A44"/>
      <c r="B44" s="145"/>
      <c r="C44" s="145"/>
      <c r="D44" s="145"/>
      <c r="E44" s="145"/>
      <c r="F44" s="145"/>
      <c r="G44" s="145"/>
      <c r="H44"/>
    </row>
    <row r="45" spans="1:8" ht="14.4" hidden="1" x14ac:dyDescent="0.3">
      <c r="A45"/>
      <c r="B45" s="145"/>
      <c r="C45" s="145"/>
      <c r="D45" s="145"/>
      <c r="E45" s="145"/>
      <c r="F45" s="145"/>
      <c r="G45" s="145"/>
      <c r="H45"/>
    </row>
    <row r="46" spans="1:8" ht="14.4" hidden="1" x14ac:dyDescent="0.3">
      <c r="A46"/>
      <c r="B46" s="145"/>
      <c r="C46" s="145"/>
      <c r="D46" s="145"/>
      <c r="E46" s="145"/>
      <c r="F46" s="145"/>
      <c r="G46" s="145"/>
      <c r="H46"/>
    </row>
    <row r="47" spans="1:8" ht="14.4" hidden="1" x14ac:dyDescent="0.3">
      <c r="A47"/>
      <c r="B47" s="145"/>
      <c r="C47" s="145"/>
      <c r="D47" s="145"/>
      <c r="E47" s="145"/>
      <c r="F47" s="145"/>
      <c r="G47" s="145"/>
      <c r="H47"/>
    </row>
    <row r="48" spans="1:8" ht="14.4" hidden="1" x14ac:dyDescent="0.3">
      <c r="A48"/>
      <c r="B48" s="145"/>
      <c r="C48" s="145"/>
      <c r="D48" s="145"/>
      <c r="E48" s="145"/>
      <c r="F48" s="145"/>
      <c r="G48" s="145"/>
      <c r="H48"/>
    </row>
    <row r="49" spans="1:8" ht="14.4" hidden="1" x14ac:dyDescent="0.3">
      <c r="A49"/>
      <c r="B49" s="145"/>
      <c r="C49" s="145"/>
      <c r="D49" s="145"/>
      <c r="E49" s="145"/>
      <c r="F49" s="145"/>
      <c r="G49" s="145"/>
      <c r="H49"/>
    </row>
    <row r="50" spans="1:8" ht="14.4" hidden="1" x14ac:dyDescent="0.3">
      <c r="A50"/>
      <c r="B50" s="145"/>
      <c r="C50" s="145"/>
      <c r="D50" s="145"/>
      <c r="E50" s="145"/>
      <c r="F50" s="145"/>
      <c r="G50" s="145"/>
      <c r="H50"/>
    </row>
    <row r="51" spans="1:8" ht="14.4" hidden="1" x14ac:dyDescent="0.3">
      <c r="A51"/>
      <c r="B51" s="145"/>
      <c r="C51" s="145"/>
      <c r="D51" s="145"/>
      <c r="E51" s="145"/>
      <c r="F51" s="145"/>
      <c r="G51" s="145"/>
      <c r="H51"/>
    </row>
    <row r="52" spans="1:8" ht="14.4" hidden="1" x14ac:dyDescent="0.3">
      <c r="A52"/>
      <c r="B52" s="145"/>
      <c r="C52" s="145"/>
      <c r="D52" s="145"/>
      <c r="E52" s="145"/>
      <c r="F52" s="145"/>
      <c r="G52" s="145"/>
      <c r="H52"/>
    </row>
    <row r="53" spans="1:8" ht="14.4" hidden="1" x14ac:dyDescent="0.3">
      <c r="A53"/>
      <c r="B53" s="145"/>
      <c r="C53" s="145"/>
      <c r="D53" s="145"/>
      <c r="E53" s="145"/>
      <c r="F53" s="145"/>
      <c r="G53" s="145"/>
      <c r="H53"/>
    </row>
    <row r="54" spans="1:8" ht="14.4" hidden="1" x14ac:dyDescent="0.3">
      <c r="A54"/>
      <c r="B54" s="145"/>
      <c r="C54" s="145"/>
      <c r="D54" s="145"/>
      <c r="E54" s="145"/>
      <c r="F54" s="145"/>
      <c r="G54" s="145"/>
      <c r="H54"/>
    </row>
    <row r="55" spans="1:8" ht="14.4" hidden="1" x14ac:dyDescent="0.3">
      <c r="A55"/>
      <c r="B55" s="145"/>
      <c r="C55" s="145"/>
      <c r="D55" s="145"/>
      <c r="E55" s="145"/>
      <c r="F55" s="145"/>
      <c r="G55" s="145"/>
      <c r="H55"/>
    </row>
    <row r="56" spans="1:8" ht="14.4" hidden="1" x14ac:dyDescent="0.3">
      <c r="A56"/>
      <c r="B56" s="145"/>
      <c r="C56" s="145"/>
      <c r="D56" s="145"/>
      <c r="E56" s="145"/>
      <c r="F56" s="145"/>
      <c r="G56" s="145"/>
      <c r="H56"/>
    </row>
    <row r="57" spans="1:8" ht="14.4" hidden="1" x14ac:dyDescent="0.3">
      <c r="A57"/>
      <c r="B57" s="145"/>
      <c r="C57" s="145"/>
      <c r="D57" s="145"/>
      <c r="E57" s="145"/>
      <c r="F57" s="145"/>
      <c r="G57" s="145"/>
      <c r="H57"/>
    </row>
    <row r="58" spans="1:8" ht="14.4" hidden="1" x14ac:dyDescent="0.3">
      <c r="A58"/>
      <c r="B58" s="145"/>
      <c r="C58" s="145"/>
      <c r="D58" s="145"/>
      <c r="E58" s="145"/>
      <c r="F58" s="145"/>
      <c r="G58" s="145"/>
      <c r="H58"/>
    </row>
    <row r="59" spans="1:8" ht="14.4" hidden="1" x14ac:dyDescent="0.3">
      <c r="A59"/>
      <c r="B59" s="145"/>
      <c r="C59" s="145"/>
      <c r="D59" s="145"/>
      <c r="E59" s="145"/>
      <c r="F59" s="145"/>
      <c r="G59" s="145"/>
      <c r="H59"/>
    </row>
    <row r="60" spans="1:8" ht="14.4" hidden="1" x14ac:dyDescent="0.3">
      <c r="A60"/>
      <c r="B60" s="145"/>
      <c r="C60" s="145"/>
      <c r="D60" s="145"/>
      <c r="E60" s="145"/>
      <c r="F60" s="145"/>
      <c r="G60" s="145"/>
      <c r="H60"/>
    </row>
    <row r="61" spans="1:8" ht="14.4" hidden="1" x14ac:dyDescent="0.3">
      <c r="A61"/>
      <c r="B61" s="145"/>
      <c r="C61" s="145"/>
      <c r="D61" s="145"/>
      <c r="E61" s="145"/>
      <c r="F61" s="145"/>
      <c r="G61" s="145"/>
      <c r="H61"/>
    </row>
    <row r="62" spans="1:8" ht="14.4" hidden="1" x14ac:dyDescent="0.3">
      <c r="A62"/>
      <c r="B62" s="145"/>
      <c r="C62" s="145"/>
      <c r="D62" s="145"/>
      <c r="E62" s="145"/>
      <c r="F62" s="145"/>
      <c r="G62" s="145"/>
      <c r="H62"/>
    </row>
    <row r="63" spans="1:8" ht="14.4" hidden="1" x14ac:dyDescent="0.3">
      <c r="A63"/>
      <c r="B63" s="145"/>
      <c r="C63" s="145"/>
      <c r="D63" s="145"/>
      <c r="E63" s="145"/>
      <c r="F63" s="145"/>
      <c r="G63" s="145"/>
      <c r="H63"/>
    </row>
    <row r="64" spans="1:8" ht="14.4" hidden="1" x14ac:dyDescent="0.3">
      <c r="A64"/>
      <c r="B64" s="145"/>
      <c r="C64" s="145"/>
      <c r="D64" s="145"/>
      <c r="E64" s="145"/>
      <c r="F64" s="145"/>
      <c r="G64" s="145"/>
      <c r="H64"/>
    </row>
    <row r="65" spans="1:8" ht="14.4" hidden="1" x14ac:dyDescent="0.3">
      <c r="A65"/>
      <c r="B65" s="145"/>
      <c r="C65" s="145"/>
      <c r="D65" s="145"/>
      <c r="E65" s="145"/>
      <c r="F65" s="145"/>
      <c r="G65" s="145"/>
      <c r="H65"/>
    </row>
    <row r="66" spans="1:8" ht="14.4" hidden="1" x14ac:dyDescent="0.3">
      <c r="A66"/>
      <c r="B66" s="145"/>
      <c r="C66" s="145"/>
      <c r="D66" s="145"/>
      <c r="E66" s="145"/>
      <c r="F66" s="145"/>
      <c r="G66" s="145"/>
      <c r="H66"/>
    </row>
    <row r="67" spans="1:8" ht="14.4" hidden="1" x14ac:dyDescent="0.3">
      <c r="A67"/>
      <c r="B67" s="145"/>
      <c r="C67" s="145"/>
      <c r="D67" s="145"/>
      <c r="E67" s="145"/>
      <c r="F67" s="145"/>
      <c r="G67" s="145"/>
      <c r="H67"/>
    </row>
    <row r="68" spans="1:8" ht="14.4" hidden="1" x14ac:dyDescent="0.3">
      <c r="A68"/>
      <c r="B68" s="145"/>
      <c r="C68" s="145"/>
      <c r="D68" s="145"/>
      <c r="E68" s="145"/>
      <c r="F68" s="145"/>
      <c r="G68" s="145"/>
      <c r="H68"/>
    </row>
    <row r="69" spans="1:8" ht="14.4" hidden="1" x14ac:dyDescent="0.3">
      <c r="A69"/>
      <c r="B69" s="145"/>
      <c r="C69" s="145"/>
      <c r="D69" s="145"/>
      <c r="E69" s="145"/>
      <c r="F69" s="145"/>
      <c r="G69" s="145"/>
      <c r="H69"/>
    </row>
    <row r="70" spans="1:8" ht="14.4" hidden="1" x14ac:dyDescent="0.3">
      <c r="A70"/>
      <c r="B70" s="145"/>
      <c r="C70" s="145"/>
      <c r="D70" s="145"/>
      <c r="E70" s="145"/>
      <c r="F70" s="145"/>
      <c r="G70" s="145"/>
      <c r="H70"/>
    </row>
    <row r="71" spans="1:8" ht="14.4" hidden="1" x14ac:dyDescent="0.3">
      <c r="A71"/>
      <c r="B71" s="145"/>
      <c r="C71" s="145"/>
      <c r="D71" s="145"/>
      <c r="E71" s="145"/>
      <c r="F71" s="145"/>
      <c r="G71" s="145"/>
      <c r="H71"/>
    </row>
    <row r="72" spans="1:8" ht="14.4" hidden="1" x14ac:dyDescent="0.3">
      <c r="A72"/>
      <c r="B72" s="145"/>
      <c r="C72" s="145"/>
      <c r="D72" s="145"/>
      <c r="E72" s="145"/>
      <c r="F72" s="145"/>
      <c r="G72" s="145"/>
      <c r="H72"/>
    </row>
    <row r="73" spans="1:8" ht="14.4" hidden="1" x14ac:dyDescent="0.3">
      <c r="A73"/>
      <c r="B73" s="145"/>
      <c r="C73" s="145"/>
      <c r="D73" s="145"/>
      <c r="E73" s="145"/>
      <c r="F73" s="145"/>
      <c r="G73" s="145"/>
      <c r="H73"/>
    </row>
    <row r="74" spans="1:8" ht="14.4" hidden="1" x14ac:dyDescent="0.3">
      <c r="A74"/>
      <c r="B74" s="145"/>
      <c r="C74" s="145"/>
      <c r="D74" s="145"/>
      <c r="E74" s="145"/>
      <c r="F74" s="145"/>
      <c r="G74" s="145"/>
      <c r="H74"/>
    </row>
    <row r="75" spans="1:8" ht="14.4" hidden="1" x14ac:dyDescent="0.3">
      <c r="A75"/>
      <c r="B75" s="145"/>
      <c r="C75" s="145"/>
      <c r="D75" s="145"/>
      <c r="E75" s="145"/>
      <c r="F75" s="145"/>
      <c r="G75" s="145"/>
      <c r="H75"/>
    </row>
    <row r="76" spans="1:8" ht="14.4" hidden="1" x14ac:dyDescent="0.3">
      <c r="A76"/>
      <c r="B76" s="145"/>
      <c r="C76" s="145"/>
      <c r="D76" s="145"/>
      <c r="E76" s="145"/>
      <c r="F76" s="145"/>
      <c r="G76" s="145"/>
      <c r="H76"/>
    </row>
    <row r="77" spans="1:8" ht="14.4" hidden="1" x14ac:dyDescent="0.3">
      <c r="A77"/>
      <c r="B77" s="145"/>
      <c r="C77" s="145"/>
      <c r="D77" s="145"/>
      <c r="E77" s="145"/>
      <c r="F77" s="145"/>
      <c r="G77" s="145"/>
      <c r="H77"/>
    </row>
    <row r="78" spans="1:8" ht="14.4" hidden="1" x14ac:dyDescent="0.3">
      <c r="A78"/>
      <c r="B78" s="145"/>
      <c r="C78" s="145"/>
      <c r="D78" s="145"/>
      <c r="E78" s="145"/>
      <c r="F78" s="145"/>
      <c r="G78" s="145"/>
      <c r="H78"/>
    </row>
    <row r="79" spans="1:8" ht="14.4" hidden="1" x14ac:dyDescent="0.3">
      <c r="A79"/>
      <c r="B79" s="145"/>
      <c r="C79" s="145"/>
      <c r="D79" s="145"/>
      <c r="E79" s="145"/>
      <c r="F79" s="145"/>
      <c r="G79" s="145"/>
      <c r="H79"/>
    </row>
    <row r="80" spans="1:8" ht="14.4" hidden="1" x14ac:dyDescent="0.3">
      <c r="A80"/>
      <c r="B80" s="145"/>
      <c r="C80" s="145"/>
      <c r="D80" s="145"/>
      <c r="E80" s="145"/>
      <c r="F80" s="145"/>
      <c r="G80" s="145"/>
      <c r="H80"/>
    </row>
  </sheetData>
  <pageMargins left="0.70866141732283472" right="0.70866141732283472" top="0.74803149606299213" bottom="0.74803149606299213" header="0.31496062992125984" footer="0.31496062992125984"/>
  <pageSetup paperSize="9" scale="78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zoomScaleNormal="100" workbookViewId="0">
      <selection activeCell="A1048576" sqref="A36:XFD1048576"/>
    </sheetView>
  </sheetViews>
  <sheetFormatPr defaultColWidth="0" defaultRowHeight="14.4" zeroHeight="1" x14ac:dyDescent="0.3"/>
  <cols>
    <col min="1" max="1" width="39.6640625" style="119" customWidth="1"/>
    <col min="2" max="6" width="13.6640625" style="174" customWidth="1"/>
    <col min="7" max="7" width="13.6640625" style="119" customWidth="1"/>
    <col min="8" max="8" width="10.33203125" style="119" hidden="1" customWidth="1"/>
    <col min="9" max="16384" width="8.88671875" style="119" hidden="1"/>
  </cols>
  <sheetData>
    <row r="1" spans="1:8" s="62" customFormat="1" ht="12" x14ac:dyDescent="0.25">
      <c r="A1" s="126" t="s">
        <v>420</v>
      </c>
      <c r="B1" s="126"/>
      <c r="C1" s="126"/>
      <c r="D1" s="126"/>
      <c r="E1" s="126"/>
      <c r="F1" s="130"/>
      <c r="G1" s="79"/>
      <c r="H1" s="79"/>
    </row>
    <row r="2" spans="1:8" x14ac:dyDescent="0.3">
      <c r="A2" s="126"/>
      <c r="B2" s="130"/>
      <c r="C2" s="130"/>
      <c r="D2" s="130"/>
      <c r="E2" s="130"/>
      <c r="F2" s="130"/>
      <c r="G2" s="79"/>
      <c r="H2" s="79"/>
    </row>
    <row r="3" spans="1:8" x14ac:dyDescent="0.3">
      <c r="A3" s="126" t="s">
        <v>290</v>
      </c>
      <c r="B3" s="130"/>
      <c r="C3" s="130"/>
      <c r="D3" s="130"/>
      <c r="E3" s="130"/>
      <c r="F3" s="130"/>
      <c r="G3" s="79"/>
      <c r="H3" s="79"/>
    </row>
    <row r="4" spans="1:8" x14ac:dyDescent="0.3">
      <c r="A4" s="61"/>
      <c r="B4" s="82"/>
      <c r="C4" s="82"/>
      <c r="D4" s="82"/>
      <c r="E4" s="82"/>
      <c r="F4" s="81"/>
      <c r="G4" s="61"/>
      <c r="H4" s="61"/>
    </row>
    <row r="5" spans="1:8" s="61" customFormat="1" ht="12" x14ac:dyDescent="0.25">
      <c r="A5" s="126" t="s">
        <v>291</v>
      </c>
      <c r="B5" s="130"/>
      <c r="C5" s="130"/>
      <c r="D5" s="130"/>
      <c r="E5" s="130"/>
      <c r="F5" s="130"/>
      <c r="G5" s="79"/>
      <c r="H5" s="79"/>
    </row>
    <row r="6" spans="1:8" s="61" customFormat="1" ht="12" x14ac:dyDescent="0.25">
      <c r="A6" s="126"/>
      <c r="B6" s="130"/>
      <c r="C6" s="130"/>
      <c r="D6" s="130"/>
      <c r="E6" s="130"/>
      <c r="F6" s="130"/>
      <c r="G6" s="79"/>
      <c r="H6" s="79"/>
    </row>
    <row r="7" spans="1:8" s="61" customFormat="1" ht="48" x14ac:dyDescent="0.25">
      <c r="A7" s="344" t="s">
        <v>409</v>
      </c>
      <c r="B7" s="345" t="s">
        <v>341</v>
      </c>
      <c r="C7" s="345" t="s">
        <v>339</v>
      </c>
      <c r="D7" s="345" t="s">
        <v>340</v>
      </c>
      <c r="E7" s="345" t="s">
        <v>342</v>
      </c>
      <c r="F7" s="345" t="s">
        <v>315</v>
      </c>
      <c r="G7" s="345" t="s">
        <v>316</v>
      </c>
    </row>
    <row r="8" spans="1:8" x14ac:dyDescent="0.3">
      <c r="A8" s="346"/>
      <c r="B8" s="346" t="s">
        <v>309</v>
      </c>
      <c r="C8" s="346" t="s">
        <v>310</v>
      </c>
      <c r="D8" s="346" t="s">
        <v>311</v>
      </c>
      <c r="E8" s="346" t="s">
        <v>312</v>
      </c>
      <c r="F8" s="344" t="s">
        <v>318</v>
      </c>
      <c r="G8" s="344" t="s">
        <v>314</v>
      </c>
      <c r="H8" s="61"/>
    </row>
    <row r="9" spans="1:8" s="76" customFormat="1" ht="48.6" hidden="1" x14ac:dyDescent="0.3">
      <c r="A9" s="131" t="s">
        <v>115</v>
      </c>
      <c r="B9" s="61" t="s">
        <v>377</v>
      </c>
      <c r="C9" s="61" t="s">
        <v>378</v>
      </c>
      <c r="D9" s="61" t="s">
        <v>380</v>
      </c>
      <c r="E9" s="61" t="s">
        <v>381</v>
      </c>
      <c r="F9" s="61" t="s">
        <v>382</v>
      </c>
      <c r="G9" s="314" t="s">
        <v>383</v>
      </c>
      <c r="H9"/>
    </row>
    <row r="10" spans="1:8" s="61" customFormat="1" x14ac:dyDescent="0.3">
      <c r="A10" s="372" t="s">
        <v>2</v>
      </c>
      <c r="B10" s="373">
        <v>0</v>
      </c>
      <c r="C10" s="373">
        <v>0</v>
      </c>
      <c r="D10" s="373">
        <v>0</v>
      </c>
      <c r="E10" s="373">
        <v>0</v>
      </c>
      <c r="F10" s="373">
        <v>0</v>
      </c>
      <c r="G10" s="373">
        <v>0</v>
      </c>
      <c r="H10"/>
    </row>
    <row r="11" spans="1:8" s="61" customFormat="1" x14ac:dyDescent="0.3">
      <c r="A11" s="376" t="s">
        <v>138</v>
      </c>
      <c r="B11" s="377">
        <v>0</v>
      </c>
      <c r="C11" s="378">
        <v>0</v>
      </c>
      <c r="D11" s="378">
        <v>0</v>
      </c>
      <c r="E11" s="378">
        <v>0</v>
      </c>
      <c r="F11" s="379">
        <v>0</v>
      </c>
      <c r="G11" s="380">
        <v>0</v>
      </c>
      <c r="H11"/>
    </row>
    <row r="12" spans="1:8" s="61" customFormat="1" x14ac:dyDescent="0.3">
      <c r="A12" s="84" t="s">
        <v>271</v>
      </c>
      <c r="B12" s="82">
        <v>0</v>
      </c>
      <c r="C12" s="82">
        <v>0</v>
      </c>
      <c r="D12" s="82">
        <v>0</v>
      </c>
      <c r="E12" s="82">
        <v>0</v>
      </c>
      <c r="F12" s="82">
        <v>0</v>
      </c>
      <c r="G12" s="82">
        <v>0</v>
      </c>
      <c r="H12"/>
    </row>
    <row r="13" spans="1:8" s="61" customFormat="1" hidden="1" x14ac:dyDescent="0.3">
      <c r="A13"/>
      <c r="B13" s="145"/>
      <c r="C13" s="145"/>
      <c r="D13" s="145"/>
      <c r="E13" s="145"/>
      <c r="F13" s="145"/>
      <c r="G13"/>
      <c r="H13"/>
    </row>
    <row r="14" spans="1:8" s="61" customFormat="1" hidden="1" x14ac:dyDescent="0.3">
      <c r="A14"/>
      <c r="B14" s="145"/>
      <c r="C14" s="145"/>
      <c r="D14" s="145"/>
      <c r="E14" s="145"/>
      <c r="F14" s="145"/>
      <c r="G14"/>
      <c r="H14"/>
    </row>
    <row r="15" spans="1:8" s="61" customFormat="1" ht="12" hidden="1" x14ac:dyDescent="0.25">
      <c r="B15" s="81"/>
      <c r="C15" s="81"/>
      <c r="D15" s="81"/>
      <c r="E15" s="81"/>
      <c r="F15" s="81"/>
    </row>
    <row r="16" spans="1:8" s="61" customFormat="1" ht="12" hidden="1" x14ac:dyDescent="0.25">
      <c r="A16" s="62"/>
      <c r="B16" s="82"/>
      <c r="C16" s="82"/>
      <c r="D16" s="82"/>
      <c r="E16" s="82"/>
      <c r="F16" s="82"/>
      <c r="G16" s="62"/>
      <c r="H16" s="62"/>
    </row>
    <row r="17" spans="1:8" s="61" customFormat="1" ht="12" hidden="1" x14ac:dyDescent="0.25">
      <c r="A17" s="62"/>
      <c r="B17" s="82"/>
      <c r="C17" s="82"/>
      <c r="D17" s="82"/>
      <c r="E17" s="82"/>
      <c r="F17" s="82"/>
      <c r="G17" s="62"/>
      <c r="H17" s="62"/>
    </row>
    <row r="18" spans="1:8" hidden="1" x14ac:dyDescent="0.3">
      <c r="A18"/>
      <c r="B18" s="145"/>
      <c r="C18" s="145"/>
      <c r="D18" s="145"/>
      <c r="E18" s="145"/>
      <c r="F18" s="145"/>
      <c r="G18"/>
      <c r="H18"/>
    </row>
    <row r="19" spans="1:8" hidden="1" x14ac:dyDescent="0.3">
      <c r="A19"/>
      <c r="B19" s="145"/>
      <c r="C19" s="145"/>
      <c r="D19" s="145"/>
      <c r="E19" s="145"/>
      <c r="F19" s="145"/>
      <c r="G19"/>
      <c r="H19"/>
    </row>
    <row r="20" spans="1:8" hidden="1" x14ac:dyDescent="0.3">
      <c r="A20"/>
      <c r="B20" s="145"/>
      <c r="C20" s="145"/>
      <c r="D20" s="145"/>
      <c r="E20" s="145"/>
      <c r="F20" s="145"/>
      <c r="G20"/>
      <c r="H20"/>
    </row>
    <row r="21" spans="1:8" hidden="1" x14ac:dyDescent="0.3">
      <c r="A21" s="84"/>
      <c r="B21" s="82"/>
      <c r="C21" s="82"/>
      <c r="D21" s="82"/>
      <c r="E21" s="82"/>
      <c r="F21" s="82"/>
      <c r="G21" s="117"/>
      <c r="H21" s="117"/>
    </row>
    <row r="22" spans="1:8" hidden="1" x14ac:dyDescent="0.3">
      <c r="A22" s="84"/>
      <c r="B22" s="82"/>
      <c r="C22" s="82"/>
      <c r="D22" s="82"/>
      <c r="E22" s="82"/>
      <c r="F22" s="82"/>
      <c r="G22" s="117"/>
      <c r="H22" s="117"/>
    </row>
    <row r="23" spans="1:8" hidden="1" x14ac:dyDescent="0.3">
      <c r="A23" s="84"/>
      <c r="B23" s="82"/>
      <c r="C23" s="82"/>
      <c r="D23" s="82"/>
      <c r="E23" s="82"/>
      <c r="F23" s="82"/>
      <c r="G23" s="117"/>
      <c r="H23" s="117"/>
    </row>
    <row r="24" spans="1:8" hidden="1" x14ac:dyDescent="0.3">
      <c r="A24" s="84"/>
      <c r="B24" s="82"/>
      <c r="C24" s="82"/>
      <c r="D24" s="82"/>
      <c r="E24" s="82"/>
      <c r="F24" s="82"/>
      <c r="G24" s="117"/>
      <c r="H24" s="117"/>
    </row>
    <row r="25" spans="1:8" hidden="1" x14ac:dyDescent="0.3">
      <c r="A25" s="84"/>
      <c r="B25" s="82"/>
      <c r="C25" s="82"/>
      <c r="D25" s="82"/>
      <c r="E25" s="82"/>
      <c r="F25" s="82"/>
      <c r="G25" s="117"/>
      <c r="H25" s="117"/>
    </row>
    <row r="26" spans="1:8" hidden="1" x14ac:dyDescent="0.3">
      <c r="A26" s="84"/>
      <c r="B26" s="82"/>
      <c r="C26" s="82"/>
      <c r="D26" s="82"/>
      <c r="E26" s="82"/>
      <c r="F26" s="82"/>
      <c r="G26" s="117"/>
      <c r="H26" s="117"/>
    </row>
    <row r="27" spans="1:8" x14ac:dyDescent="0.3">
      <c r="A27"/>
      <c r="B27" s="145"/>
      <c r="C27" s="145"/>
      <c r="D27" s="145"/>
      <c r="E27" s="145"/>
      <c r="F27" s="145"/>
      <c r="G27"/>
      <c r="H27"/>
    </row>
    <row r="28" spans="1:8" s="61" customFormat="1" ht="12" x14ac:dyDescent="0.25">
      <c r="A28" s="126" t="s">
        <v>317</v>
      </c>
      <c r="B28" s="130"/>
      <c r="C28" s="130"/>
      <c r="D28" s="130"/>
      <c r="E28" s="130"/>
      <c r="F28" s="130"/>
      <c r="G28" s="79"/>
      <c r="H28" s="79"/>
    </row>
    <row r="29" spans="1:8" s="61" customFormat="1" ht="12" x14ac:dyDescent="0.25">
      <c r="A29" s="126"/>
      <c r="B29" s="130"/>
      <c r="C29" s="130"/>
      <c r="D29" s="130"/>
      <c r="E29" s="130"/>
      <c r="F29" s="130"/>
      <c r="G29" s="79"/>
      <c r="H29" s="79"/>
    </row>
    <row r="30" spans="1:8" s="61" customFormat="1" ht="48" x14ac:dyDescent="0.25">
      <c r="A30" s="344" t="s">
        <v>409</v>
      </c>
      <c r="B30" s="345" t="s">
        <v>341</v>
      </c>
      <c r="C30" s="345" t="s">
        <v>339</v>
      </c>
      <c r="D30" s="345" t="s">
        <v>340</v>
      </c>
      <c r="E30" s="345" t="s">
        <v>342</v>
      </c>
      <c r="F30" s="345" t="s">
        <v>315</v>
      </c>
      <c r="G30" s="345" t="s">
        <v>316</v>
      </c>
    </row>
    <row r="31" spans="1:8" s="61" customFormat="1" ht="12" x14ac:dyDescent="0.25">
      <c r="A31" s="346"/>
      <c r="B31" s="346" t="s">
        <v>309</v>
      </c>
      <c r="C31" s="346" t="s">
        <v>310</v>
      </c>
      <c r="D31" s="346" t="s">
        <v>311</v>
      </c>
      <c r="E31" s="346" t="s">
        <v>312</v>
      </c>
      <c r="F31" s="344" t="s">
        <v>318</v>
      </c>
      <c r="G31" s="344" t="s">
        <v>314</v>
      </c>
    </row>
    <row r="32" spans="1:8" s="120" customFormat="1" ht="48.6" hidden="1" x14ac:dyDescent="0.3">
      <c r="A32" s="131" t="s">
        <v>115</v>
      </c>
      <c r="B32" s="61" t="s">
        <v>377</v>
      </c>
      <c r="C32" s="61" t="s">
        <v>378</v>
      </c>
      <c r="D32" s="61" t="s">
        <v>380</v>
      </c>
      <c r="E32" s="61" t="s">
        <v>381</v>
      </c>
      <c r="F32" s="61" t="s">
        <v>382</v>
      </c>
      <c r="G32" s="314" t="s">
        <v>383</v>
      </c>
      <c r="H32"/>
    </row>
    <row r="33" spans="1:8" s="61" customFormat="1" x14ac:dyDescent="0.3">
      <c r="A33" s="384" t="s">
        <v>2</v>
      </c>
      <c r="B33" s="381">
        <v>0</v>
      </c>
      <c r="C33" s="382">
        <v>0</v>
      </c>
      <c r="D33" s="382">
        <v>0</v>
      </c>
      <c r="E33" s="382">
        <v>0</v>
      </c>
      <c r="F33" s="382">
        <v>0</v>
      </c>
      <c r="G33" s="383">
        <v>0</v>
      </c>
      <c r="H33"/>
    </row>
    <row r="34" spans="1:8" x14ac:dyDescent="0.3">
      <c r="A34" s="376" t="s">
        <v>141</v>
      </c>
      <c r="B34" s="377">
        <v>0</v>
      </c>
      <c r="C34" s="378">
        <v>0</v>
      </c>
      <c r="D34" s="378">
        <v>0</v>
      </c>
      <c r="E34" s="378">
        <v>0</v>
      </c>
      <c r="F34" s="379">
        <v>0</v>
      </c>
      <c r="G34" s="380">
        <v>0</v>
      </c>
      <c r="H34"/>
    </row>
    <row r="35" spans="1:8" x14ac:dyDescent="0.3">
      <c r="A35" s="84" t="s">
        <v>271</v>
      </c>
      <c r="B35" s="82">
        <v>0</v>
      </c>
      <c r="C35" s="82">
        <v>0</v>
      </c>
      <c r="D35" s="82">
        <v>0</v>
      </c>
      <c r="E35" s="82">
        <v>0</v>
      </c>
      <c r="F35" s="82">
        <v>0</v>
      </c>
      <c r="G35" s="82">
        <v>0</v>
      </c>
      <c r="H35"/>
    </row>
    <row r="36" spans="1:8" hidden="1" x14ac:dyDescent="0.3">
      <c r="A36"/>
      <c r="B36" s="145"/>
      <c r="C36" s="145"/>
      <c r="D36" s="145"/>
      <c r="E36" s="145"/>
      <c r="F36" s="145"/>
      <c r="G36"/>
      <c r="H36"/>
    </row>
    <row r="37" spans="1:8" hidden="1" x14ac:dyDescent="0.3">
      <c r="A37"/>
      <c r="B37" s="145"/>
      <c r="C37" s="145"/>
      <c r="D37" s="145"/>
      <c r="E37" s="145"/>
      <c r="F37" s="145"/>
      <c r="G37"/>
      <c r="H37"/>
    </row>
  </sheetData>
  <pageMargins left="0.7" right="0.7" top="0.75" bottom="0.75" header="0.3" footer="0.3"/>
  <pageSetup paperSize="9" scale="61"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view="pageBreakPreview" zoomScaleNormal="100" zoomScaleSheetLayoutView="100" workbookViewId="0">
      <selection activeCell="A3" sqref="A3"/>
    </sheetView>
  </sheetViews>
  <sheetFormatPr defaultColWidth="8.88671875" defaultRowHeight="14.4" x14ac:dyDescent="0.3"/>
  <cols>
    <col min="1" max="1" width="14.109375" style="119" bestFit="1" customWidth="1"/>
    <col min="2" max="2" width="11" style="119" bestFit="1" customWidth="1"/>
    <col min="3" max="3" width="7" style="119" bestFit="1" customWidth="1"/>
    <col min="4" max="4" width="7.88671875" style="119" bestFit="1" customWidth="1"/>
    <col min="5" max="5" width="11.109375" style="119" bestFit="1" customWidth="1"/>
    <col min="6" max="6" width="7.88671875" style="119" bestFit="1" customWidth="1"/>
    <col min="7" max="7" width="12.5546875" style="119" bestFit="1" customWidth="1"/>
    <col min="8" max="8" width="15.5546875" style="119" bestFit="1" customWidth="1"/>
    <col min="9" max="16384" width="8.88671875" style="119"/>
  </cols>
  <sheetData>
    <row r="1" spans="1:8" s="62" customFormat="1" ht="12" x14ac:dyDescent="0.25">
      <c r="A1" s="126" t="s">
        <v>420</v>
      </c>
      <c r="B1" s="126"/>
      <c r="C1" s="126"/>
      <c r="D1" s="126"/>
      <c r="E1" s="126"/>
      <c r="F1" s="79"/>
      <c r="G1" s="79"/>
      <c r="H1" s="79"/>
    </row>
    <row r="2" spans="1:8" x14ac:dyDescent="0.3">
      <c r="A2" s="126"/>
      <c r="B2" s="79"/>
      <c r="C2" s="130"/>
      <c r="D2" s="130"/>
      <c r="E2" s="130"/>
      <c r="F2" s="130"/>
      <c r="G2" s="79"/>
      <c r="H2" s="79"/>
    </row>
    <row r="3" spans="1:8" x14ac:dyDescent="0.3">
      <c r="A3" s="126" t="s">
        <v>421</v>
      </c>
      <c r="B3" s="79"/>
      <c r="C3" s="130"/>
      <c r="D3" s="130"/>
      <c r="E3" s="130"/>
      <c r="F3" s="130"/>
      <c r="G3" s="79"/>
      <c r="H3" s="79"/>
    </row>
    <row r="4" spans="1:8" x14ac:dyDescent="0.3">
      <c r="A4" s="61"/>
      <c r="B4" s="62"/>
      <c r="C4" s="82"/>
      <c r="D4" s="82"/>
      <c r="E4" s="82"/>
      <c r="F4" s="81"/>
      <c r="G4" s="61"/>
      <c r="H4" s="61"/>
    </row>
    <row r="5" spans="1:8" s="133" customFormat="1" ht="13.8" x14ac:dyDescent="0.3">
      <c r="A5" s="132" t="s">
        <v>292</v>
      </c>
      <c r="B5" s="132"/>
      <c r="C5" s="132"/>
      <c r="D5" s="132"/>
      <c r="E5" s="132"/>
      <c r="F5" s="132"/>
      <c r="G5" s="132"/>
    </row>
    <row r="6" spans="1:8" s="61" customFormat="1" ht="12" x14ac:dyDescent="0.25"/>
    <row r="7" spans="1:8" s="61" customFormat="1" ht="12" x14ac:dyDescent="0.25"/>
    <row r="8" spans="1:8" s="61" customFormat="1" ht="12" x14ac:dyDescent="0.25"/>
    <row r="9" spans="1:8" s="61" customFormat="1" ht="12" x14ac:dyDescent="0.25"/>
    <row r="10" spans="1:8" s="61" customFormat="1" ht="12" x14ac:dyDescent="0.25"/>
    <row r="11" spans="1:8" s="61" customFormat="1" ht="12" x14ac:dyDescent="0.25"/>
    <row r="12" spans="1:8" s="61" customFormat="1" ht="12" x14ac:dyDescent="0.25"/>
    <row r="13" spans="1:8" s="61" customFormat="1" ht="12" x14ac:dyDescent="0.25"/>
    <row r="14" spans="1:8" s="61" customFormat="1" ht="12" x14ac:dyDescent="0.25"/>
    <row r="15" spans="1:8" s="61" customFormat="1" ht="12" x14ac:dyDescent="0.25"/>
    <row r="16" spans="1:8" s="61" customFormat="1" ht="12" x14ac:dyDescent="0.25"/>
    <row r="17" spans="1:8" s="61" customFormat="1" ht="12" x14ac:dyDescent="0.25"/>
    <row r="18" spans="1:8" s="61" customFormat="1" ht="12" x14ac:dyDescent="0.25"/>
    <row r="19" spans="1:8" s="61" customFormat="1" ht="12" x14ac:dyDescent="0.25"/>
    <row r="20" spans="1:8" s="61" customFormat="1" ht="12" x14ac:dyDescent="0.25"/>
    <row r="21" spans="1:8" s="61" customFormat="1" ht="12" x14ac:dyDescent="0.25"/>
    <row r="22" spans="1:8" s="61" customFormat="1" ht="12" x14ac:dyDescent="0.25"/>
    <row r="23" spans="1:8" s="61" customFormat="1" ht="12" x14ac:dyDescent="0.25"/>
    <row r="24" spans="1:8" x14ac:dyDescent="0.3">
      <c r="A24"/>
      <c r="B24"/>
      <c r="C24"/>
      <c r="D24"/>
      <c r="E24"/>
      <c r="F24"/>
      <c r="G24"/>
      <c r="H24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8"/>
  <sheetViews>
    <sheetView showGridLines="0" zoomScaleNormal="100" zoomScaleSheetLayoutView="70" workbookViewId="0">
      <pane xSplit="1" ySplit="10" topLeftCell="B87" activePane="bottomRight" state="frozen"/>
      <selection pane="topRight" activeCell="B1" sqref="B1"/>
      <selection pane="bottomLeft" activeCell="A10" sqref="A10"/>
      <selection pane="bottomRight" activeCell="A1048576" sqref="A105:XFD1048576"/>
    </sheetView>
  </sheetViews>
  <sheetFormatPr defaultColWidth="0" defaultRowHeight="12" zeroHeight="1" x14ac:dyDescent="0.25"/>
  <cols>
    <col min="1" max="1" width="60.6640625" style="61" customWidth="1"/>
    <col min="2" max="4" width="13.6640625" style="81" customWidth="1"/>
    <col min="5" max="5" width="11.44140625" style="81" customWidth="1"/>
    <col min="6" max="11" width="8.88671875" style="61" hidden="1" customWidth="1"/>
    <col min="12" max="12" width="0.5546875" style="61" hidden="1" customWidth="1"/>
    <col min="13" max="16384" width="8.88671875" style="61" hidden="1"/>
  </cols>
  <sheetData>
    <row r="1" spans="1:7" x14ac:dyDescent="0.25">
      <c r="A1" s="64" t="s">
        <v>294</v>
      </c>
      <c r="B1" s="64"/>
      <c r="C1" s="64"/>
      <c r="D1" s="64"/>
      <c r="E1" s="126"/>
    </row>
    <row r="2" spans="1:7" x14ac:dyDescent="0.25">
      <c r="A2" s="63"/>
      <c r="B2" s="137"/>
      <c r="C2" s="137"/>
      <c r="D2" s="137"/>
      <c r="E2" s="129"/>
    </row>
    <row r="3" spans="1:7" x14ac:dyDescent="0.25">
      <c r="A3" s="64" t="s">
        <v>326</v>
      </c>
      <c r="B3" s="64"/>
      <c r="C3" s="64"/>
      <c r="D3" s="64"/>
      <c r="E3" s="126"/>
    </row>
    <row r="4" spans="1:7" x14ac:dyDescent="0.25">
      <c r="A4" s="64"/>
      <c r="B4" s="64"/>
      <c r="C4" s="64"/>
      <c r="D4" s="64"/>
      <c r="E4" s="126"/>
    </row>
    <row r="5" spans="1:7" ht="48" x14ac:dyDescent="0.25">
      <c r="A5" s="344" t="s">
        <v>422</v>
      </c>
      <c r="B5" s="345" t="s">
        <v>339</v>
      </c>
      <c r="C5" s="345" t="s">
        <v>340</v>
      </c>
      <c r="D5" s="345" t="s">
        <v>342</v>
      </c>
      <c r="E5" s="345" t="s">
        <v>315</v>
      </c>
    </row>
    <row r="6" spans="1:7" x14ac:dyDescent="0.25">
      <c r="A6" s="346"/>
      <c r="B6" s="346" t="s">
        <v>309</v>
      </c>
      <c r="C6" s="346" t="s">
        <v>310</v>
      </c>
      <c r="D6" s="346" t="s">
        <v>311</v>
      </c>
      <c r="E6" s="344" t="s">
        <v>327</v>
      </c>
    </row>
    <row r="7" spans="1:7" hidden="1" x14ac:dyDescent="0.25">
      <c r="A7" s="63"/>
      <c r="B7" s="129"/>
      <c r="C7" s="129"/>
      <c r="D7" s="129"/>
      <c r="E7" s="129"/>
    </row>
    <row r="8" spans="1:7" ht="14.4" hidden="1" x14ac:dyDescent="0.3">
      <c r="A8" s="83" t="s">
        <v>272</v>
      </c>
      <c r="B8" s="82" t="s" vm="1">
        <v>273</v>
      </c>
      <c r="C8" s="145"/>
      <c r="D8" s="145"/>
      <c r="E8" s="145"/>
    </row>
    <row r="9" spans="1:7" ht="14.4" hidden="1" x14ac:dyDescent="0.3">
      <c r="A9"/>
      <c r="B9" s="145"/>
      <c r="C9" s="145"/>
      <c r="D9" s="145"/>
      <c r="E9" s="145"/>
    </row>
    <row r="10" spans="1:7" ht="55.5" hidden="1" customHeight="1" x14ac:dyDescent="0.3">
      <c r="A10" s="350" t="s">
        <v>293</v>
      </c>
      <c r="B10" s="82" t="s">
        <v>396</v>
      </c>
      <c r="C10" s="82" t="s">
        <v>397</v>
      </c>
      <c r="D10" s="82" t="s">
        <v>398</v>
      </c>
      <c r="E10" s="82" t="s">
        <v>400</v>
      </c>
      <c r="F10"/>
      <c r="G10"/>
    </row>
    <row r="11" spans="1:7" ht="14.4" x14ac:dyDescent="0.3">
      <c r="A11" s="352" t="s">
        <v>2</v>
      </c>
      <c r="B11" s="353">
        <v>19282366</v>
      </c>
      <c r="C11" s="353">
        <v>18935866</v>
      </c>
      <c r="D11" s="353">
        <v>16659130.989999998</v>
      </c>
      <c r="E11" s="353">
        <v>87.97659948586454</v>
      </c>
      <c r="F11"/>
      <c r="G11"/>
    </row>
    <row r="12" spans="1:7" ht="14.4" x14ac:dyDescent="0.3">
      <c r="A12" s="354" t="s">
        <v>3</v>
      </c>
      <c r="B12" s="353">
        <v>19282366</v>
      </c>
      <c r="C12" s="353">
        <v>18935866</v>
      </c>
      <c r="D12" s="353">
        <v>16659130.989999998</v>
      </c>
      <c r="E12" s="353">
        <v>87.97659948586454</v>
      </c>
      <c r="F12"/>
      <c r="G12"/>
    </row>
    <row r="13" spans="1:7" ht="14.4" x14ac:dyDescent="0.3">
      <c r="A13" s="355" t="s">
        <v>4</v>
      </c>
      <c r="B13" s="353">
        <v>19282366</v>
      </c>
      <c r="C13" s="353">
        <v>18935866</v>
      </c>
      <c r="D13" s="353">
        <v>16659130.989999998</v>
      </c>
      <c r="E13" s="353">
        <v>87.97659948586454</v>
      </c>
      <c r="F13"/>
      <c r="G13"/>
    </row>
    <row r="14" spans="1:7" ht="14.4" x14ac:dyDescent="0.3">
      <c r="A14" s="356" t="s">
        <v>150</v>
      </c>
      <c r="B14" s="357">
        <v>14637366</v>
      </c>
      <c r="C14" s="357">
        <v>14290866</v>
      </c>
      <c r="D14" s="357">
        <v>12327361.839999998</v>
      </c>
      <c r="E14" s="357">
        <v>86.260425645303769</v>
      </c>
      <c r="F14"/>
      <c r="G14"/>
    </row>
    <row r="15" spans="1:7" ht="14.4" x14ac:dyDescent="0.3">
      <c r="A15" s="356" t="s">
        <v>254</v>
      </c>
      <c r="B15" s="357">
        <v>10000</v>
      </c>
      <c r="C15" s="357">
        <v>10000</v>
      </c>
      <c r="D15" s="357">
        <v>7787.69</v>
      </c>
      <c r="E15" s="357">
        <v>77.876899999999992</v>
      </c>
      <c r="F15"/>
      <c r="G15"/>
    </row>
    <row r="16" spans="1:7" ht="14.4" x14ac:dyDescent="0.3">
      <c r="A16" s="356" t="s">
        <v>368</v>
      </c>
      <c r="B16" s="357">
        <v>4635000</v>
      </c>
      <c r="C16" s="357">
        <v>4635000</v>
      </c>
      <c r="D16" s="357">
        <v>4323981.46</v>
      </c>
      <c r="E16" s="357">
        <v>93.289783387270759</v>
      </c>
      <c r="F16"/>
      <c r="G16"/>
    </row>
    <row r="17" spans="1:7" ht="14.4" hidden="1" x14ac:dyDescent="0.3">
      <c r="A17" s="351" t="s">
        <v>271</v>
      </c>
      <c r="B17" s="148">
        <v>19282366</v>
      </c>
      <c r="C17" s="148">
        <v>18935866</v>
      </c>
      <c r="D17" s="148">
        <v>16659130.989999998</v>
      </c>
      <c r="E17" s="148">
        <v>87.97659948586454</v>
      </c>
      <c r="F17"/>
      <c r="G17"/>
    </row>
    <row r="18" spans="1:7" ht="14.4" hidden="1" x14ac:dyDescent="0.3">
      <c r="A18"/>
      <c r="B18"/>
      <c r="C18"/>
      <c r="D18"/>
      <c r="E18"/>
      <c r="F18"/>
      <c r="G18"/>
    </row>
    <row r="19" spans="1:7" ht="14.4" hidden="1" x14ac:dyDescent="0.3">
      <c r="A19"/>
      <c r="B19"/>
      <c r="C19"/>
      <c r="D19"/>
      <c r="E19"/>
      <c r="F19"/>
      <c r="G19"/>
    </row>
    <row r="20" spans="1:7" ht="14.4" hidden="1" x14ac:dyDescent="0.3">
      <c r="A20"/>
      <c r="B20"/>
      <c r="C20"/>
      <c r="D20"/>
      <c r="E20"/>
    </row>
    <row r="21" spans="1:7" ht="14.4" hidden="1" x14ac:dyDescent="0.3">
      <c r="A21"/>
      <c r="B21"/>
      <c r="C21"/>
      <c r="D21"/>
      <c r="E21"/>
    </row>
    <row r="22" spans="1:7" ht="14.4" hidden="1" x14ac:dyDescent="0.3">
      <c r="A22"/>
      <c r="B22"/>
      <c r="C22"/>
      <c r="D22"/>
      <c r="E22"/>
    </row>
    <row r="23" spans="1:7" ht="14.4" hidden="1" x14ac:dyDescent="0.3">
      <c r="A23"/>
      <c r="B23"/>
      <c r="C23"/>
      <c r="D23"/>
      <c r="E23"/>
    </row>
    <row r="24" spans="1:7" ht="14.4" hidden="1" x14ac:dyDescent="0.3">
      <c r="A24"/>
      <c r="B24"/>
      <c r="C24"/>
      <c r="D24"/>
      <c r="E24"/>
    </row>
    <row r="25" spans="1:7" hidden="1" x14ac:dyDescent="0.25">
      <c r="A25" s="64"/>
      <c r="B25" s="64"/>
      <c r="C25" s="64"/>
      <c r="D25" s="64"/>
      <c r="E25" s="126"/>
    </row>
    <row r="26" spans="1:7" hidden="1" x14ac:dyDescent="0.25">
      <c r="A26" s="64"/>
      <c r="B26" s="64"/>
      <c r="C26" s="64"/>
      <c r="D26" s="64"/>
      <c r="E26" s="126"/>
    </row>
    <row r="27" spans="1:7" hidden="1" x14ac:dyDescent="0.25">
      <c r="A27" s="64"/>
      <c r="B27" s="64"/>
      <c r="C27" s="64"/>
      <c r="D27" s="64"/>
      <c r="E27" s="126"/>
    </row>
    <row r="28" spans="1:7" ht="48" hidden="1" x14ac:dyDescent="0.25">
      <c r="A28" s="189" t="s">
        <v>293</v>
      </c>
      <c r="B28" s="188" t="s">
        <v>339</v>
      </c>
      <c r="C28" s="188" t="s">
        <v>340</v>
      </c>
      <c r="D28" s="188" t="s">
        <v>342</v>
      </c>
      <c r="E28" s="188" t="s">
        <v>315</v>
      </c>
    </row>
    <row r="29" spans="1:7" hidden="1" x14ac:dyDescent="0.25">
      <c r="A29" s="190"/>
      <c r="B29" s="190" t="s">
        <v>309</v>
      </c>
      <c r="C29" s="190" t="s">
        <v>310</v>
      </c>
      <c r="D29" s="190" t="s">
        <v>311</v>
      </c>
      <c r="E29" s="266" t="s">
        <v>327</v>
      </c>
    </row>
    <row r="30" spans="1:7" hidden="1" x14ac:dyDescent="0.25">
      <c r="A30" s="64"/>
      <c r="B30" s="64"/>
      <c r="C30" s="64"/>
      <c r="D30" s="64"/>
      <c r="E30" s="126"/>
    </row>
    <row r="31" spans="1:7" ht="14.4" hidden="1" x14ac:dyDescent="0.3">
      <c r="A31"/>
      <c r="B31"/>
      <c r="C31"/>
      <c r="D31"/>
      <c r="E31" s="145"/>
    </row>
    <row r="32" spans="1:7" ht="14.4" hidden="1" x14ac:dyDescent="0.3">
      <c r="A32"/>
      <c r="B32"/>
      <c r="C32"/>
      <c r="D32"/>
      <c r="E32" s="145"/>
    </row>
    <row r="33" spans="1:5" ht="14.4" hidden="1" x14ac:dyDescent="0.3">
      <c r="A33" s="83" t="s">
        <v>272</v>
      </c>
      <c r="B33" s="82" t="s" vm="1">
        <v>273</v>
      </c>
      <c r="C33"/>
      <c r="D33"/>
      <c r="E33" s="145"/>
    </row>
    <row r="34" spans="1:5" ht="14.4" hidden="1" x14ac:dyDescent="0.3">
      <c r="A34"/>
      <c r="B34"/>
      <c r="C34"/>
      <c r="D34"/>
      <c r="E34" s="145"/>
    </row>
    <row r="35" spans="1:5" hidden="1" x14ac:dyDescent="0.25">
      <c r="A35" s="118" t="s">
        <v>293</v>
      </c>
      <c r="B35" s="82" t="s">
        <v>396</v>
      </c>
      <c r="C35" s="82" t="s">
        <v>397</v>
      </c>
      <c r="D35" s="82" t="s">
        <v>398</v>
      </c>
      <c r="E35" s="82" t="s">
        <v>400</v>
      </c>
    </row>
    <row r="36" spans="1:5" x14ac:dyDescent="0.25">
      <c r="A36" s="352" t="s">
        <v>28</v>
      </c>
      <c r="B36" s="353">
        <v>19282366</v>
      </c>
      <c r="C36" s="353">
        <v>18935866</v>
      </c>
      <c r="D36" s="353">
        <v>16659130.989999998</v>
      </c>
      <c r="E36" s="353">
        <v>87.97659948586454</v>
      </c>
    </row>
    <row r="37" spans="1:5" x14ac:dyDescent="0.25">
      <c r="A37" s="358" t="s">
        <v>297</v>
      </c>
      <c r="B37" s="359">
        <v>18812560</v>
      </c>
      <c r="C37" s="359">
        <v>18471560</v>
      </c>
      <c r="D37" s="359">
        <v>16279896.580000002</v>
      </c>
      <c r="E37" s="359">
        <v>88.134930563525785</v>
      </c>
    </row>
    <row r="38" spans="1:5" x14ac:dyDescent="0.25">
      <c r="A38" s="362" t="s">
        <v>150</v>
      </c>
      <c r="B38" s="357">
        <v>14167560</v>
      </c>
      <c r="C38" s="357">
        <v>13826560</v>
      </c>
      <c r="D38" s="357">
        <v>11948127.430000002</v>
      </c>
      <c r="E38" s="357">
        <v>86.414317299458446</v>
      </c>
    </row>
    <row r="39" spans="1:5" x14ac:dyDescent="0.25">
      <c r="A39" s="360" t="s">
        <v>172</v>
      </c>
      <c r="B39" s="361">
        <v>10751388</v>
      </c>
      <c r="C39" s="361">
        <v>10570388</v>
      </c>
      <c r="D39" s="361">
        <v>10545842.280000001</v>
      </c>
      <c r="E39" s="361">
        <v>99.767787899554889</v>
      </c>
    </row>
    <row r="40" spans="1:5" x14ac:dyDescent="0.25">
      <c r="A40" s="315" t="s">
        <v>197</v>
      </c>
      <c r="B40" s="82">
        <v>8960388</v>
      </c>
      <c r="C40" s="82">
        <v>8830388</v>
      </c>
      <c r="D40" s="82">
        <v>8821720.3000000007</v>
      </c>
      <c r="E40" s="82">
        <v>99.901842365250545</v>
      </c>
    </row>
    <row r="41" spans="1:5" x14ac:dyDescent="0.25">
      <c r="A41" s="315" t="s">
        <v>198</v>
      </c>
      <c r="B41" s="82">
        <v>30000</v>
      </c>
      <c r="C41" s="82">
        <v>30000</v>
      </c>
      <c r="D41" s="82">
        <v>25173.71</v>
      </c>
      <c r="E41" s="82">
        <v>83.912366666666657</v>
      </c>
    </row>
    <row r="42" spans="1:5" x14ac:dyDescent="0.25">
      <c r="A42" s="315" t="s">
        <v>199</v>
      </c>
      <c r="B42" s="82">
        <v>277600</v>
      </c>
      <c r="C42" s="82">
        <v>262600</v>
      </c>
      <c r="D42" s="82">
        <v>252210.77</v>
      </c>
      <c r="E42" s="82">
        <v>96.043705255140893</v>
      </c>
    </row>
    <row r="43" spans="1:5" x14ac:dyDescent="0.25">
      <c r="A43" s="315" t="s">
        <v>200</v>
      </c>
      <c r="B43" s="82">
        <v>1483400</v>
      </c>
      <c r="C43" s="82">
        <v>1447400</v>
      </c>
      <c r="D43" s="82">
        <v>1446737.5</v>
      </c>
      <c r="E43" s="82">
        <v>99.954228271383172</v>
      </c>
    </row>
    <row r="44" spans="1:5" x14ac:dyDescent="0.25">
      <c r="A44" s="360" t="s">
        <v>136</v>
      </c>
      <c r="B44" s="361">
        <v>1581900</v>
      </c>
      <c r="C44" s="361">
        <v>1502900</v>
      </c>
      <c r="D44" s="361">
        <v>1250573.7400000002</v>
      </c>
      <c r="E44" s="361">
        <v>83.210708629982051</v>
      </c>
    </row>
    <row r="45" spans="1:5" x14ac:dyDescent="0.25">
      <c r="A45" s="315" t="s">
        <v>243</v>
      </c>
      <c r="B45" s="82">
        <v>120000</v>
      </c>
      <c r="C45" s="82">
        <v>120000</v>
      </c>
      <c r="D45" s="82">
        <v>123964.35</v>
      </c>
      <c r="E45" s="82">
        <v>103.30362500000001</v>
      </c>
    </row>
    <row r="46" spans="1:5" x14ac:dyDescent="0.25">
      <c r="A46" s="315" t="s">
        <v>202</v>
      </c>
      <c r="B46" s="82">
        <v>196000</v>
      </c>
      <c r="C46" s="82">
        <v>196000</v>
      </c>
      <c r="D46" s="82">
        <v>179776.81</v>
      </c>
      <c r="E46" s="82">
        <v>91.722862244897968</v>
      </c>
    </row>
    <row r="47" spans="1:5" x14ac:dyDescent="0.25">
      <c r="A47" s="315" t="s">
        <v>244</v>
      </c>
      <c r="B47" s="82">
        <v>54000</v>
      </c>
      <c r="C47" s="82">
        <v>54000</v>
      </c>
      <c r="D47" s="82">
        <v>21925.759999999998</v>
      </c>
      <c r="E47" s="82">
        <v>40.603259259259254</v>
      </c>
    </row>
    <row r="48" spans="1:5" x14ac:dyDescent="0.25">
      <c r="A48" s="315" t="s">
        <v>245</v>
      </c>
      <c r="B48" s="82">
        <v>73000</v>
      </c>
      <c r="C48" s="82">
        <v>73000</v>
      </c>
      <c r="D48" s="82">
        <v>58439.62</v>
      </c>
      <c r="E48" s="82">
        <v>80.054273972602743</v>
      </c>
    </row>
    <row r="49" spans="1:5" x14ac:dyDescent="0.25">
      <c r="A49" s="315" t="s">
        <v>246</v>
      </c>
      <c r="B49" s="82">
        <v>190000</v>
      </c>
      <c r="C49" s="82">
        <v>111000</v>
      </c>
      <c r="D49" s="82">
        <v>69912.509999999995</v>
      </c>
      <c r="E49" s="82">
        <v>62.984243243243242</v>
      </c>
    </row>
    <row r="50" spans="1:5" x14ac:dyDescent="0.25">
      <c r="A50" s="315" t="s">
        <v>208</v>
      </c>
      <c r="B50" s="82">
        <v>2500</v>
      </c>
      <c r="C50" s="82">
        <v>2500</v>
      </c>
      <c r="D50" s="82">
        <v>219.64</v>
      </c>
      <c r="E50" s="82">
        <v>8.7855999999999987</v>
      </c>
    </row>
    <row r="51" spans="1:5" x14ac:dyDescent="0.25">
      <c r="A51" s="315" t="s">
        <v>247</v>
      </c>
      <c r="B51" s="82">
        <v>8000</v>
      </c>
      <c r="C51" s="82">
        <v>8000</v>
      </c>
      <c r="D51" s="82">
        <v>7028.73</v>
      </c>
      <c r="E51" s="82">
        <v>87.859124999999992</v>
      </c>
    </row>
    <row r="52" spans="1:5" x14ac:dyDescent="0.25">
      <c r="A52" s="315" t="s">
        <v>210</v>
      </c>
      <c r="B52" s="82">
        <v>3450</v>
      </c>
      <c r="C52" s="82">
        <v>3450</v>
      </c>
      <c r="D52" s="82">
        <v>3325.78</v>
      </c>
      <c r="E52" s="82">
        <v>96.399420289855072</v>
      </c>
    </row>
    <row r="53" spans="1:5" x14ac:dyDescent="0.25">
      <c r="A53" s="315" t="s">
        <v>248</v>
      </c>
      <c r="B53" s="82">
        <v>109000</v>
      </c>
      <c r="C53" s="82">
        <v>109000</v>
      </c>
      <c r="D53" s="82">
        <v>108088.74</v>
      </c>
      <c r="E53" s="82">
        <v>99.163981651376147</v>
      </c>
    </row>
    <row r="54" spans="1:5" x14ac:dyDescent="0.25">
      <c r="A54" s="315" t="s">
        <v>165</v>
      </c>
      <c r="B54" s="82">
        <v>158000</v>
      </c>
      <c r="C54" s="82">
        <v>158000</v>
      </c>
      <c r="D54" s="82">
        <v>63698.38</v>
      </c>
      <c r="E54" s="82">
        <v>40.315430379746836</v>
      </c>
    </row>
    <row r="55" spans="1:5" x14ac:dyDescent="0.25">
      <c r="A55" s="315" t="s">
        <v>213</v>
      </c>
      <c r="B55" s="82">
        <v>12000</v>
      </c>
      <c r="C55" s="82">
        <v>12000</v>
      </c>
      <c r="D55" s="82">
        <v>10574.82</v>
      </c>
      <c r="E55" s="82">
        <v>88.123499999999993</v>
      </c>
    </row>
    <row r="56" spans="1:5" x14ac:dyDescent="0.25">
      <c r="A56" s="315" t="s">
        <v>214</v>
      </c>
      <c r="B56" s="82">
        <v>53000</v>
      </c>
      <c r="C56" s="82">
        <v>53000</v>
      </c>
      <c r="D56" s="82">
        <v>52151.3</v>
      </c>
      <c r="E56" s="82">
        <v>98.398679245283034</v>
      </c>
    </row>
    <row r="57" spans="1:5" x14ac:dyDescent="0.25">
      <c r="A57" s="315" t="s">
        <v>151</v>
      </c>
      <c r="B57" s="82">
        <v>222000</v>
      </c>
      <c r="C57" s="82">
        <v>222000</v>
      </c>
      <c r="D57" s="82">
        <v>219749.62</v>
      </c>
      <c r="E57" s="82">
        <v>98.986315315315309</v>
      </c>
    </row>
    <row r="58" spans="1:5" x14ac:dyDescent="0.25">
      <c r="A58" s="315" t="s">
        <v>216</v>
      </c>
      <c r="B58" s="82">
        <v>23000</v>
      </c>
      <c r="C58" s="82">
        <v>23000</v>
      </c>
      <c r="D58" s="82">
        <v>18489.03</v>
      </c>
      <c r="E58" s="82">
        <v>80.387086956521742</v>
      </c>
    </row>
    <row r="59" spans="1:5" x14ac:dyDescent="0.25">
      <c r="A59" s="315" t="s">
        <v>249</v>
      </c>
      <c r="B59" s="82">
        <v>40000</v>
      </c>
      <c r="C59" s="82">
        <v>40000</v>
      </c>
      <c r="D59" s="82">
        <v>28971.23</v>
      </c>
      <c r="E59" s="82">
        <v>72.428075000000007</v>
      </c>
    </row>
    <row r="60" spans="1:5" x14ac:dyDescent="0.25">
      <c r="A60" s="315" t="s">
        <v>250</v>
      </c>
      <c r="B60" s="82">
        <v>193000</v>
      </c>
      <c r="C60" s="82">
        <v>193000</v>
      </c>
      <c r="D60" s="82">
        <v>199357.89</v>
      </c>
      <c r="E60" s="82">
        <v>103.29424352331607</v>
      </c>
    </row>
    <row r="61" spans="1:5" x14ac:dyDescent="0.25">
      <c r="A61" s="315" t="s">
        <v>221</v>
      </c>
      <c r="B61" s="82">
        <v>20000</v>
      </c>
      <c r="C61" s="82">
        <v>20000</v>
      </c>
      <c r="D61" s="82">
        <v>14938.87</v>
      </c>
      <c r="E61" s="82">
        <v>74.694350000000014</v>
      </c>
    </row>
    <row r="62" spans="1:5" x14ac:dyDescent="0.25">
      <c r="A62" s="315" t="s">
        <v>222</v>
      </c>
      <c r="B62" s="82">
        <v>2700</v>
      </c>
      <c r="C62" s="82">
        <v>2700</v>
      </c>
      <c r="D62" s="82">
        <v>1001.3</v>
      </c>
      <c r="E62" s="82">
        <v>37.085185185185182</v>
      </c>
    </row>
    <row r="63" spans="1:5" x14ac:dyDescent="0.25">
      <c r="A63" s="315" t="s">
        <v>223</v>
      </c>
      <c r="B63" s="82">
        <v>80000</v>
      </c>
      <c r="C63" s="82">
        <v>80000</v>
      </c>
      <c r="D63" s="82">
        <v>41010.79</v>
      </c>
      <c r="E63" s="82">
        <v>51.263487500000004</v>
      </c>
    </row>
    <row r="64" spans="1:5" x14ac:dyDescent="0.25">
      <c r="A64" s="315" t="s">
        <v>224</v>
      </c>
      <c r="B64" s="82">
        <v>2700</v>
      </c>
      <c r="C64" s="82">
        <v>2700</v>
      </c>
      <c r="D64" s="82">
        <v>2810.43</v>
      </c>
      <c r="E64" s="82">
        <v>104.08999999999999</v>
      </c>
    </row>
    <row r="65" spans="1:5" x14ac:dyDescent="0.25">
      <c r="A65" s="315" t="s">
        <v>251</v>
      </c>
      <c r="B65" s="82">
        <v>9550</v>
      </c>
      <c r="C65" s="82">
        <v>9550</v>
      </c>
      <c r="D65" s="82">
        <v>15517.06</v>
      </c>
      <c r="E65" s="82">
        <v>162.48230366492146</v>
      </c>
    </row>
    <row r="66" spans="1:5" x14ac:dyDescent="0.25">
      <c r="A66" s="315" t="s">
        <v>252</v>
      </c>
      <c r="B66" s="82">
        <v>10000</v>
      </c>
      <c r="C66" s="82">
        <v>10000</v>
      </c>
      <c r="D66" s="82">
        <v>9621.08</v>
      </c>
      <c r="E66" s="82">
        <v>96.210799999999992</v>
      </c>
    </row>
    <row r="67" spans="1:5" x14ac:dyDescent="0.25">
      <c r="A67" s="360" t="s">
        <v>173</v>
      </c>
      <c r="B67" s="361">
        <v>250</v>
      </c>
      <c r="C67" s="361">
        <v>250</v>
      </c>
      <c r="D67" s="361">
        <v>249.75</v>
      </c>
      <c r="E67" s="361">
        <v>99.9</v>
      </c>
    </row>
    <row r="68" spans="1:5" x14ac:dyDescent="0.25">
      <c r="A68" s="315" t="s">
        <v>366</v>
      </c>
      <c r="B68" s="82">
        <v>250</v>
      </c>
      <c r="C68" s="82">
        <v>250</v>
      </c>
      <c r="D68" s="82">
        <v>249.75</v>
      </c>
      <c r="E68" s="82">
        <v>99.9</v>
      </c>
    </row>
    <row r="69" spans="1:5" x14ac:dyDescent="0.25">
      <c r="A69" s="360" t="s">
        <v>174</v>
      </c>
      <c r="B69" s="361">
        <v>11000</v>
      </c>
      <c r="C69" s="361">
        <v>11000</v>
      </c>
      <c r="D69" s="361">
        <v>1929.98</v>
      </c>
      <c r="E69" s="361">
        <v>17.545272727272728</v>
      </c>
    </row>
    <row r="70" spans="1:5" x14ac:dyDescent="0.25">
      <c r="A70" s="315" t="s">
        <v>230</v>
      </c>
      <c r="B70" s="82">
        <v>11000</v>
      </c>
      <c r="C70" s="82">
        <v>11000</v>
      </c>
      <c r="D70" s="82">
        <v>1929.98</v>
      </c>
      <c r="E70" s="82">
        <v>17.545272727272728</v>
      </c>
    </row>
    <row r="71" spans="1:5" x14ac:dyDescent="0.25">
      <c r="A71" s="360" t="s">
        <v>176</v>
      </c>
      <c r="B71" s="361">
        <v>191522</v>
      </c>
      <c r="C71" s="361">
        <v>191522</v>
      </c>
      <c r="D71" s="361">
        <v>85185.18</v>
      </c>
      <c r="E71" s="361">
        <v>44.478012969789368</v>
      </c>
    </row>
    <row r="72" spans="1:5" x14ac:dyDescent="0.25">
      <c r="A72" s="315" t="s">
        <v>253</v>
      </c>
      <c r="B72" s="82">
        <v>113022</v>
      </c>
      <c r="C72" s="82">
        <v>113022</v>
      </c>
      <c r="D72" s="82">
        <v>50875.82</v>
      </c>
      <c r="E72" s="82">
        <v>45.014085753216186</v>
      </c>
    </row>
    <row r="73" spans="1:5" x14ac:dyDescent="0.25">
      <c r="A73" s="315" t="s">
        <v>258</v>
      </c>
      <c r="B73" s="82">
        <v>3500</v>
      </c>
      <c r="C73" s="82">
        <v>3500</v>
      </c>
      <c r="D73" s="82">
        <v>1355.49</v>
      </c>
      <c r="E73" s="82">
        <v>38.728285714285718</v>
      </c>
    </row>
    <row r="74" spans="1:5" x14ac:dyDescent="0.25">
      <c r="A74" s="315" t="s">
        <v>234</v>
      </c>
      <c r="B74" s="82">
        <v>75000</v>
      </c>
      <c r="C74" s="82">
        <v>75000</v>
      </c>
      <c r="D74" s="82">
        <v>32953.870000000003</v>
      </c>
      <c r="E74" s="82">
        <v>43.938493333333341</v>
      </c>
    </row>
    <row r="75" spans="1:5" x14ac:dyDescent="0.25">
      <c r="A75" s="360" t="s">
        <v>177</v>
      </c>
      <c r="B75" s="361">
        <v>1631500</v>
      </c>
      <c r="C75" s="361">
        <v>1550500</v>
      </c>
      <c r="D75" s="361">
        <v>64346.5</v>
      </c>
      <c r="E75" s="361">
        <v>4.1500483714930665</v>
      </c>
    </row>
    <row r="76" spans="1:5" x14ac:dyDescent="0.25">
      <c r="A76" s="315" t="s">
        <v>236</v>
      </c>
      <c r="B76" s="82">
        <v>1631500</v>
      </c>
      <c r="C76" s="82">
        <v>1550500</v>
      </c>
      <c r="D76" s="82">
        <v>64346.5</v>
      </c>
      <c r="E76" s="82">
        <v>4.1500483714930665</v>
      </c>
    </row>
    <row r="77" spans="1:5" x14ac:dyDescent="0.25">
      <c r="A77" s="362" t="s">
        <v>254</v>
      </c>
      <c r="B77" s="357">
        <v>10000</v>
      </c>
      <c r="C77" s="357">
        <v>10000</v>
      </c>
      <c r="D77" s="357">
        <v>7787.69</v>
      </c>
      <c r="E77" s="357">
        <v>77.876899999999992</v>
      </c>
    </row>
    <row r="78" spans="1:5" x14ac:dyDescent="0.25">
      <c r="A78" s="360" t="s">
        <v>136</v>
      </c>
      <c r="B78" s="361">
        <v>10000</v>
      </c>
      <c r="C78" s="361">
        <v>10000</v>
      </c>
      <c r="D78" s="361">
        <v>7787.69</v>
      </c>
      <c r="E78" s="361">
        <v>77.876899999999992</v>
      </c>
    </row>
    <row r="79" spans="1:5" x14ac:dyDescent="0.25">
      <c r="A79" s="315" t="s">
        <v>206</v>
      </c>
      <c r="B79" s="82">
        <v>10000</v>
      </c>
      <c r="C79" s="82">
        <v>10000</v>
      </c>
      <c r="D79" s="82">
        <v>7787.69</v>
      </c>
      <c r="E79" s="82">
        <v>77.876899999999992</v>
      </c>
    </row>
    <row r="80" spans="1:5" x14ac:dyDescent="0.25">
      <c r="A80" s="362" t="s">
        <v>368</v>
      </c>
      <c r="B80" s="357">
        <v>4635000</v>
      </c>
      <c r="C80" s="357">
        <v>4635000</v>
      </c>
      <c r="D80" s="357">
        <v>4323981.46</v>
      </c>
      <c r="E80" s="357">
        <v>93.289783387270759</v>
      </c>
    </row>
    <row r="81" spans="1:5" x14ac:dyDescent="0.25">
      <c r="A81" s="360" t="s">
        <v>177</v>
      </c>
      <c r="B81" s="361">
        <v>4635000</v>
      </c>
      <c r="C81" s="361">
        <v>4635000</v>
      </c>
      <c r="D81" s="361">
        <v>4323981.46</v>
      </c>
      <c r="E81" s="361">
        <v>93.289783387270759</v>
      </c>
    </row>
    <row r="82" spans="1:5" x14ac:dyDescent="0.25">
      <c r="A82" s="315" t="s">
        <v>236</v>
      </c>
      <c r="B82" s="82">
        <v>4635000</v>
      </c>
      <c r="C82" s="82">
        <v>4635000</v>
      </c>
      <c r="D82" s="82">
        <v>4323981.46</v>
      </c>
      <c r="E82" s="82">
        <v>93.289783387270759</v>
      </c>
    </row>
    <row r="83" spans="1:5" x14ac:dyDescent="0.25">
      <c r="A83" s="358" t="s">
        <v>149</v>
      </c>
      <c r="B83" s="359">
        <v>291290</v>
      </c>
      <c r="C83" s="359">
        <v>291290</v>
      </c>
      <c r="D83" s="359">
        <v>254863.39</v>
      </c>
      <c r="E83" s="359">
        <v>87.494726904459469</v>
      </c>
    </row>
    <row r="84" spans="1:5" x14ac:dyDescent="0.25">
      <c r="A84" s="362" t="s">
        <v>150</v>
      </c>
      <c r="B84" s="357">
        <v>291290</v>
      </c>
      <c r="C84" s="357">
        <v>291290</v>
      </c>
      <c r="D84" s="357">
        <v>254863.39</v>
      </c>
      <c r="E84" s="357">
        <v>87.494726904459469</v>
      </c>
    </row>
    <row r="85" spans="1:5" x14ac:dyDescent="0.25">
      <c r="A85" s="360" t="s">
        <v>136</v>
      </c>
      <c r="B85" s="361">
        <v>276290</v>
      </c>
      <c r="C85" s="361">
        <v>276290</v>
      </c>
      <c r="D85" s="361">
        <v>251404.64</v>
      </c>
      <c r="E85" s="361">
        <v>90.993029063665006</v>
      </c>
    </row>
    <row r="86" spans="1:5" x14ac:dyDescent="0.25">
      <c r="A86" s="315" t="s">
        <v>165</v>
      </c>
      <c r="B86" s="82">
        <v>4000</v>
      </c>
      <c r="C86" s="82">
        <v>4000</v>
      </c>
      <c r="D86" s="82">
        <v>784.26</v>
      </c>
      <c r="E86" s="82">
        <v>19.6065</v>
      </c>
    </row>
    <row r="87" spans="1:5" x14ac:dyDescent="0.25">
      <c r="A87" s="315" t="s">
        <v>151</v>
      </c>
      <c r="B87" s="82">
        <v>69290</v>
      </c>
      <c r="C87" s="82">
        <v>69290</v>
      </c>
      <c r="D87" s="82">
        <v>61586.94</v>
      </c>
      <c r="E87" s="82">
        <v>88.882869100880356</v>
      </c>
    </row>
    <row r="88" spans="1:5" x14ac:dyDescent="0.25">
      <c r="A88" s="315" t="s">
        <v>166</v>
      </c>
      <c r="B88" s="82">
        <v>203000</v>
      </c>
      <c r="C88" s="82">
        <v>203000</v>
      </c>
      <c r="D88" s="82">
        <v>189033.44</v>
      </c>
      <c r="E88" s="82">
        <v>93.119921182266012</v>
      </c>
    </row>
    <row r="89" spans="1:5" x14ac:dyDescent="0.25">
      <c r="A89" s="360" t="s">
        <v>176</v>
      </c>
      <c r="B89" s="361">
        <v>15000</v>
      </c>
      <c r="C89" s="361">
        <v>15000</v>
      </c>
      <c r="D89" s="361">
        <v>3458.75</v>
      </c>
      <c r="E89" s="361">
        <v>23.058333333333334</v>
      </c>
    </row>
    <row r="90" spans="1:5" x14ac:dyDescent="0.25">
      <c r="A90" s="315" t="s">
        <v>253</v>
      </c>
      <c r="B90" s="82">
        <v>15000</v>
      </c>
      <c r="C90" s="82">
        <v>15000</v>
      </c>
      <c r="D90" s="82">
        <v>3458.75</v>
      </c>
      <c r="E90" s="82">
        <v>23.058333333333334</v>
      </c>
    </row>
    <row r="91" spans="1:5" x14ac:dyDescent="0.25">
      <c r="A91" s="358" t="s">
        <v>255</v>
      </c>
      <c r="B91" s="359">
        <v>178516</v>
      </c>
      <c r="C91" s="359">
        <v>173016</v>
      </c>
      <c r="D91" s="359">
        <v>124371.01999999999</v>
      </c>
      <c r="E91" s="359">
        <v>71.884114763952454</v>
      </c>
    </row>
    <row r="92" spans="1:5" x14ac:dyDescent="0.25">
      <c r="A92" s="362" t="s">
        <v>150</v>
      </c>
      <c r="B92" s="357">
        <v>178516</v>
      </c>
      <c r="C92" s="357">
        <v>173016</v>
      </c>
      <c r="D92" s="357">
        <v>124371.01999999999</v>
      </c>
      <c r="E92" s="357">
        <v>71.884114763952454</v>
      </c>
    </row>
    <row r="93" spans="1:5" x14ac:dyDescent="0.25">
      <c r="A93" s="360" t="s">
        <v>136</v>
      </c>
      <c r="B93" s="361">
        <v>61145</v>
      </c>
      <c r="C93" s="361">
        <v>61145</v>
      </c>
      <c r="D93" s="361">
        <v>47042.54</v>
      </c>
      <c r="E93" s="361">
        <v>76.936037288412791</v>
      </c>
    </row>
    <row r="94" spans="1:5" x14ac:dyDescent="0.25">
      <c r="A94" s="315" t="s">
        <v>246</v>
      </c>
      <c r="B94" s="82">
        <v>24000</v>
      </c>
      <c r="C94" s="82">
        <v>24000</v>
      </c>
      <c r="D94" s="82">
        <v>19520.78</v>
      </c>
      <c r="E94" s="82">
        <v>81.336583333333323</v>
      </c>
    </row>
    <row r="95" spans="1:5" x14ac:dyDescent="0.25">
      <c r="A95" s="315" t="s">
        <v>208</v>
      </c>
      <c r="B95" s="82">
        <v>200</v>
      </c>
      <c r="C95" s="82">
        <v>200</v>
      </c>
      <c r="D95" s="82">
        <v>226.4</v>
      </c>
      <c r="E95" s="82">
        <v>113.20000000000002</v>
      </c>
    </row>
    <row r="96" spans="1:5" x14ac:dyDescent="0.25">
      <c r="A96" s="315" t="s">
        <v>247</v>
      </c>
      <c r="B96" s="82">
        <v>10000</v>
      </c>
      <c r="C96" s="82">
        <v>10000</v>
      </c>
      <c r="D96" s="82">
        <v>2877.6</v>
      </c>
      <c r="E96" s="82">
        <v>28.776000000000003</v>
      </c>
    </row>
    <row r="97" spans="1:5" x14ac:dyDescent="0.25">
      <c r="A97" s="315" t="s">
        <v>165</v>
      </c>
      <c r="B97" s="82">
        <v>13500</v>
      </c>
      <c r="C97" s="82">
        <v>13500</v>
      </c>
      <c r="D97" s="82">
        <v>11800.04</v>
      </c>
      <c r="E97" s="82">
        <v>87.407703703703703</v>
      </c>
    </row>
    <row r="98" spans="1:5" x14ac:dyDescent="0.25">
      <c r="A98" s="315" t="s">
        <v>250</v>
      </c>
      <c r="B98" s="82">
        <v>4645</v>
      </c>
      <c r="C98" s="82">
        <v>4645</v>
      </c>
      <c r="D98" s="82">
        <v>3529.32</v>
      </c>
      <c r="E98" s="82">
        <v>75.981054897739511</v>
      </c>
    </row>
    <row r="99" spans="1:5" x14ac:dyDescent="0.25">
      <c r="A99" s="315" t="s">
        <v>222</v>
      </c>
      <c r="B99" s="82">
        <v>8800</v>
      </c>
      <c r="C99" s="82">
        <v>8800</v>
      </c>
      <c r="D99" s="82">
        <v>9088.4</v>
      </c>
      <c r="E99" s="82">
        <v>103.27727272727272</v>
      </c>
    </row>
    <row r="100" spans="1:5" x14ac:dyDescent="0.25">
      <c r="A100" s="360" t="s">
        <v>173</v>
      </c>
      <c r="B100" s="361">
        <v>6800</v>
      </c>
      <c r="C100" s="361">
        <v>6800</v>
      </c>
      <c r="D100" s="361">
        <v>6753.36</v>
      </c>
      <c r="E100" s="361">
        <v>99.314117647058822</v>
      </c>
    </row>
    <row r="101" spans="1:5" ht="24" x14ac:dyDescent="0.25">
      <c r="A101" s="315" t="s">
        <v>256</v>
      </c>
      <c r="B101" s="82">
        <v>6800</v>
      </c>
      <c r="C101" s="82">
        <v>6800</v>
      </c>
      <c r="D101" s="82">
        <v>6753.36</v>
      </c>
      <c r="E101" s="82">
        <v>99.314117647058822</v>
      </c>
    </row>
    <row r="102" spans="1:5" x14ac:dyDescent="0.25">
      <c r="A102" s="360" t="s">
        <v>176</v>
      </c>
      <c r="B102" s="361">
        <v>110571</v>
      </c>
      <c r="C102" s="361">
        <v>105071</v>
      </c>
      <c r="D102" s="361">
        <v>70575.12</v>
      </c>
      <c r="E102" s="361">
        <v>67.168980974769426</v>
      </c>
    </row>
    <row r="103" spans="1:5" x14ac:dyDescent="0.25">
      <c r="A103" s="315" t="s">
        <v>257</v>
      </c>
      <c r="B103" s="82">
        <v>110571</v>
      </c>
      <c r="C103" s="82">
        <v>105071</v>
      </c>
      <c r="D103" s="82">
        <v>70575.12</v>
      </c>
      <c r="E103" s="82">
        <v>67.168980974769426</v>
      </c>
    </row>
    <row r="104" spans="1:5" x14ac:dyDescent="0.25">
      <c r="A104" s="84" t="s">
        <v>271</v>
      </c>
      <c r="B104" s="82">
        <v>19282366</v>
      </c>
      <c r="C104" s="82">
        <v>18935866</v>
      </c>
      <c r="D104" s="82">
        <v>16659130.989999998</v>
      </c>
      <c r="E104" s="82">
        <v>87.97659948586454</v>
      </c>
    </row>
    <row r="105" spans="1:5" ht="14.4" hidden="1" x14ac:dyDescent="0.3">
      <c r="A105"/>
      <c r="B105"/>
      <c r="C105"/>
      <c r="D105"/>
      <c r="E105"/>
    </row>
    <row r="106" spans="1:5" ht="14.4" hidden="1" x14ac:dyDescent="0.3">
      <c r="A106"/>
      <c r="B106"/>
      <c r="C106"/>
      <c r="D106"/>
      <c r="E106"/>
    </row>
    <row r="107" spans="1:5" ht="14.4" hidden="1" x14ac:dyDescent="0.3">
      <c r="A107"/>
      <c r="B107"/>
      <c r="C107"/>
      <c r="D107"/>
      <c r="E107"/>
    </row>
    <row r="108" spans="1:5" ht="14.4" hidden="1" x14ac:dyDescent="0.3">
      <c r="A108"/>
      <c r="B108"/>
      <c r="C108"/>
      <c r="D108"/>
      <c r="E108"/>
    </row>
    <row r="109" spans="1:5" ht="14.4" hidden="1" x14ac:dyDescent="0.3">
      <c r="A109"/>
      <c r="B109"/>
      <c r="C109"/>
      <c r="D109"/>
      <c r="E109"/>
    </row>
    <row r="110" spans="1:5" ht="14.4" hidden="1" x14ac:dyDescent="0.3">
      <c r="A110"/>
      <c r="B110"/>
      <c r="C110"/>
      <c r="D110"/>
      <c r="E110"/>
    </row>
    <row r="111" spans="1:5" ht="14.4" hidden="1" x14ac:dyDescent="0.3">
      <c r="A111"/>
      <c r="B111"/>
      <c r="C111"/>
      <c r="D111"/>
      <c r="E111"/>
    </row>
    <row r="112" spans="1:5" ht="14.4" hidden="1" x14ac:dyDescent="0.3">
      <c r="A112"/>
      <c r="B112"/>
      <c r="C112"/>
      <c r="D112"/>
      <c r="E112"/>
    </row>
    <row r="113" spans="1:5" ht="14.4" hidden="1" x14ac:dyDescent="0.3">
      <c r="A113"/>
      <c r="B113"/>
      <c r="C113"/>
      <c r="D113"/>
      <c r="E113"/>
    </row>
    <row r="114" spans="1:5" ht="14.4" hidden="1" x14ac:dyDescent="0.3">
      <c r="A114"/>
      <c r="B114"/>
      <c r="C114"/>
      <c r="D114"/>
      <c r="E114"/>
    </row>
    <row r="115" spans="1:5" ht="14.4" hidden="1" x14ac:dyDescent="0.3">
      <c r="A115"/>
      <c r="B115"/>
      <c r="C115"/>
      <c r="D115"/>
      <c r="E115"/>
    </row>
    <row r="116" spans="1:5" ht="14.4" hidden="1" x14ac:dyDescent="0.3">
      <c r="A116"/>
      <c r="B116"/>
      <c r="C116"/>
      <c r="D116"/>
      <c r="E116"/>
    </row>
    <row r="117" spans="1:5" ht="14.4" hidden="1" x14ac:dyDescent="0.3">
      <c r="A117"/>
      <c r="B117"/>
      <c r="C117"/>
      <c r="D117"/>
      <c r="E117"/>
    </row>
    <row r="118" spans="1:5" ht="14.4" hidden="1" x14ac:dyDescent="0.3">
      <c r="A118"/>
      <c r="B118"/>
      <c r="C118"/>
      <c r="D118"/>
      <c r="E118" s="145"/>
    </row>
    <row r="119" spans="1:5" ht="14.4" hidden="1" x14ac:dyDescent="0.3">
      <c r="A119"/>
      <c r="B119"/>
      <c r="C119"/>
      <c r="D119"/>
      <c r="E119" s="145"/>
    </row>
    <row r="120" spans="1:5" ht="14.4" hidden="1" x14ac:dyDescent="0.3">
      <c r="A120"/>
      <c r="B120"/>
      <c r="C120"/>
      <c r="D120"/>
      <c r="E120" s="145"/>
    </row>
    <row r="121" spans="1:5" ht="14.4" hidden="1" x14ac:dyDescent="0.3">
      <c r="A121"/>
      <c r="B121"/>
      <c r="C121"/>
      <c r="D121"/>
      <c r="E121" s="145"/>
    </row>
    <row r="122" spans="1:5" ht="14.4" hidden="1" x14ac:dyDescent="0.3">
      <c r="A122"/>
      <c r="B122"/>
      <c r="C122"/>
      <c r="D122"/>
      <c r="E122" s="145"/>
    </row>
    <row r="123" spans="1:5" ht="14.4" hidden="1" x14ac:dyDescent="0.3">
      <c r="A123"/>
      <c r="B123"/>
      <c r="C123"/>
      <c r="D123"/>
      <c r="E123" s="145"/>
    </row>
    <row r="124" spans="1:5" ht="14.4" hidden="1" x14ac:dyDescent="0.3">
      <c r="A124"/>
      <c r="B124"/>
      <c r="C124"/>
      <c r="D124"/>
      <c r="E124" s="145"/>
    </row>
    <row r="125" spans="1:5" ht="14.4" hidden="1" x14ac:dyDescent="0.3">
      <c r="A125"/>
      <c r="B125"/>
      <c r="C125"/>
      <c r="D125"/>
      <c r="E125" s="145"/>
    </row>
    <row r="126" spans="1:5" ht="14.4" hidden="1" x14ac:dyDescent="0.3">
      <c r="A126"/>
      <c r="B126"/>
      <c r="C126"/>
      <c r="D126"/>
      <c r="E126" s="145"/>
    </row>
    <row r="127" spans="1:5" ht="14.4" hidden="1" x14ac:dyDescent="0.3">
      <c r="A127"/>
      <c r="B127"/>
      <c r="C127"/>
      <c r="D127"/>
      <c r="E127" s="145"/>
    </row>
    <row r="128" spans="1:5" ht="14.4" hidden="1" x14ac:dyDescent="0.3">
      <c r="A128"/>
      <c r="B128"/>
      <c r="C128"/>
      <c r="D128"/>
      <c r="E128" s="145"/>
    </row>
    <row r="129" spans="1:5" ht="14.4" hidden="1" x14ac:dyDescent="0.3">
      <c r="A129"/>
      <c r="B129"/>
      <c r="C129"/>
      <c r="D129"/>
      <c r="E129" s="145"/>
    </row>
    <row r="130" spans="1:5" ht="14.4" hidden="1" x14ac:dyDescent="0.3">
      <c r="A130"/>
      <c r="B130"/>
      <c r="C130"/>
      <c r="D130"/>
      <c r="E130" s="145"/>
    </row>
    <row r="131" spans="1:5" ht="14.4" hidden="1" x14ac:dyDescent="0.3">
      <c r="A131"/>
      <c r="B131"/>
      <c r="C131"/>
      <c r="D131"/>
      <c r="E131" s="145"/>
    </row>
    <row r="132" spans="1:5" ht="14.4" hidden="1" x14ac:dyDescent="0.3">
      <c r="A132"/>
      <c r="B132"/>
      <c r="C132"/>
      <c r="D132"/>
      <c r="E132" s="145"/>
    </row>
    <row r="133" spans="1:5" ht="14.4" hidden="1" x14ac:dyDescent="0.3">
      <c r="A133"/>
      <c r="B133"/>
      <c r="C133"/>
      <c r="D133"/>
      <c r="E133" s="145"/>
    </row>
    <row r="134" spans="1:5" ht="14.4" hidden="1" x14ac:dyDescent="0.3">
      <c r="A134"/>
      <c r="B134"/>
      <c r="C134"/>
      <c r="D134"/>
      <c r="E134" s="145"/>
    </row>
    <row r="135" spans="1:5" ht="14.4" hidden="1" x14ac:dyDescent="0.3">
      <c r="A135"/>
      <c r="B135"/>
      <c r="C135"/>
      <c r="D135"/>
      <c r="E135" s="145"/>
    </row>
    <row r="136" spans="1:5" ht="14.4" hidden="1" x14ac:dyDescent="0.3">
      <c r="A136"/>
      <c r="B136"/>
      <c r="C136"/>
      <c r="D136"/>
      <c r="E136" s="145"/>
    </row>
    <row r="137" spans="1:5" ht="14.4" hidden="1" x14ac:dyDescent="0.3">
      <c r="A137"/>
      <c r="B137"/>
      <c r="C137"/>
      <c r="D137"/>
      <c r="E137" s="145"/>
    </row>
    <row r="138" spans="1:5" ht="14.4" hidden="1" x14ac:dyDescent="0.3">
      <c r="A138"/>
      <c r="B138"/>
      <c r="C138"/>
      <c r="D138"/>
      <c r="E138" s="145"/>
    </row>
    <row r="139" spans="1:5" ht="14.4" hidden="1" x14ac:dyDescent="0.3">
      <c r="A139"/>
      <c r="B139"/>
      <c r="C139"/>
      <c r="D139"/>
      <c r="E139" s="145"/>
    </row>
    <row r="140" spans="1:5" ht="14.4" hidden="1" x14ac:dyDescent="0.3">
      <c r="A140"/>
      <c r="B140"/>
      <c r="C140"/>
      <c r="D140"/>
      <c r="E140" s="145"/>
    </row>
    <row r="141" spans="1:5" ht="14.4" hidden="1" x14ac:dyDescent="0.3">
      <c r="A141"/>
      <c r="B141"/>
      <c r="C141"/>
      <c r="D141"/>
      <c r="E141" s="145"/>
    </row>
    <row r="142" spans="1:5" ht="14.4" hidden="1" x14ac:dyDescent="0.3">
      <c r="A142"/>
      <c r="B142"/>
      <c r="C142"/>
      <c r="D142"/>
      <c r="E142" s="145"/>
    </row>
    <row r="143" spans="1:5" ht="14.4" hidden="1" x14ac:dyDescent="0.3">
      <c r="A143"/>
      <c r="B143"/>
      <c r="C143"/>
      <c r="D143"/>
      <c r="E143" s="145"/>
    </row>
    <row r="144" spans="1:5" ht="14.4" hidden="1" x14ac:dyDescent="0.3">
      <c r="A144"/>
      <c r="B144"/>
      <c r="C144"/>
      <c r="D144"/>
      <c r="E144" s="145"/>
    </row>
    <row r="145" spans="1:5" ht="14.4" hidden="1" x14ac:dyDescent="0.3">
      <c r="A145"/>
      <c r="B145"/>
      <c r="C145"/>
      <c r="D145"/>
      <c r="E145" s="145"/>
    </row>
    <row r="146" spans="1:5" ht="14.4" hidden="1" x14ac:dyDescent="0.3">
      <c r="A146"/>
      <c r="B146"/>
      <c r="C146"/>
      <c r="D146"/>
      <c r="E146" s="145"/>
    </row>
    <row r="147" spans="1:5" ht="14.4" hidden="1" x14ac:dyDescent="0.3">
      <c r="A147"/>
      <c r="B147"/>
      <c r="C147"/>
      <c r="D147"/>
      <c r="E147" s="145"/>
    </row>
    <row r="148" spans="1:5" ht="14.4" hidden="1" x14ac:dyDescent="0.3">
      <c r="A148"/>
      <c r="B148"/>
      <c r="C148"/>
      <c r="D148"/>
      <c r="E148" s="145"/>
    </row>
    <row r="149" spans="1:5" ht="14.4" hidden="1" x14ac:dyDescent="0.3">
      <c r="A149"/>
      <c r="B149"/>
      <c r="C149"/>
      <c r="D149"/>
      <c r="E149" s="145"/>
    </row>
    <row r="150" spans="1:5" ht="14.4" hidden="1" x14ac:dyDescent="0.3">
      <c r="A150"/>
      <c r="B150"/>
      <c r="C150"/>
      <c r="D150"/>
      <c r="E150" s="145"/>
    </row>
    <row r="151" spans="1:5" ht="14.4" hidden="1" x14ac:dyDescent="0.3">
      <c r="A151"/>
      <c r="B151"/>
      <c r="C151"/>
      <c r="D151"/>
      <c r="E151" s="145"/>
    </row>
    <row r="152" spans="1:5" ht="14.4" hidden="1" x14ac:dyDescent="0.3">
      <c r="A152"/>
      <c r="B152"/>
      <c r="C152"/>
      <c r="D152"/>
      <c r="E152" s="145"/>
    </row>
    <row r="153" spans="1:5" ht="14.4" hidden="1" x14ac:dyDescent="0.3">
      <c r="A153"/>
      <c r="B153"/>
      <c r="C153"/>
      <c r="D153"/>
      <c r="E153" s="145"/>
    </row>
    <row r="154" spans="1:5" ht="14.4" hidden="1" x14ac:dyDescent="0.3">
      <c r="A154"/>
      <c r="B154"/>
      <c r="C154"/>
      <c r="D154"/>
      <c r="E154" s="145"/>
    </row>
    <row r="155" spans="1:5" ht="14.4" hidden="1" x14ac:dyDescent="0.3">
      <c r="A155"/>
      <c r="B155"/>
      <c r="C155"/>
      <c r="D155"/>
      <c r="E155" s="145"/>
    </row>
    <row r="156" spans="1:5" ht="14.4" hidden="1" x14ac:dyDescent="0.3">
      <c r="A156"/>
      <c r="B156"/>
      <c r="C156"/>
      <c r="D156"/>
      <c r="E156" s="145"/>
    </row>
    <row r="157" spans="1:5" ht="14.4" hidden="1" x14ac:dyDescent="0.3">
      <c r="A157"/>
      <c r="B157"/>
      <c r="C157"/>
      <c r="D157"/>
      <c r="E157" s="145"/>
    </row>
    <row r="158" spans="1:5" ht="14.4" hidden="1" x14ac:dyDescent="0.3">
      <c r="A158"/>
      <c r="B158"/>
      <c r="C158"/>
      <c r="D158"/>
      <c r="E158" s="145"/>
    </row>
    <row r="159" spans="1:5" ht="14.4" hidden="1" x14ac:dyDescent="0.3">
      <c r="A159"/>
      <c r="B159"/>
      <c r="C159"/>
      <c r="D159"/>
      <c r="E159" s="145"/>
    </row>
    <row r="160" spans="1:5" ht="14.4" hidden="1" x14ac:dyDescent="0.3">
      <c r="A160"/>
      <c r="B160"/>
      <c r="C160"/>
      <c r="D160"/>
      <c r="E160" s="145"/>
    </row>
    <row r="161" spans="1:5" ht="14.4" hidden="1" x14ac:dyDescent="0.3">
      <c r="A161"/>
      <c r="B161"/>
      <c r="C161"/>
      <c r="D161"/>
      <c r="E161" s="145"/>
    </row>
    <row r="162" spans="1:5" ht="14.4" hidden="1" x14ac:dyDescent="0.3">
      <c r="A162"/>
      <c r="B162"/>
      <c r="C162"/>
      <c r="D162"/>
      <c r="E162" s="145"/>
    </row>
    <row r="163" spans="1:5" ht="14.4" hidden="1" x14ac:dyDescent="0.3">
      <c r="A163"/>
      <c r="B163"/>
      <c r="C163"/>
      <c r="D163"/>
      <c r="E163" s="145"/>
    </row>
    <row r="164" spans="1:5" ht="14.4" hidden="1" x14ac:dyDescent="0.3">
      <c r="A164"/>
      <c r="B164"/>
      <c r="C164"/>
      <c r="D164"/>
      <c r="E164" s="145"/>
    </row>
    <row r="165" spans="1:5" ht="14.4" hidden="1" x14ac:dyDescent="0.3">
      <c r="A165"/>
      <c r="B165"/>
      <c r="C165"/>
      <c r="D165"/>
      <c r="E165" s="145"/>
    </row>
    <row r="166" spans="1:5" ht="14.4" hidden="1" x14ac:dyDescent="0.3">
      <c r="A166"/>
      <c r="B166"/>
      <c r="C166"/>
      <c r="D166"/>
      <c r="E166" s="145"/>
    </row>
    <row r="167" spans="1:5" ht="14.4" hidden="1" x14ac:dyDescent="0.3">
      <c r="A167"/>
      <c r="B167"/>
      <c r="C167"/>
      <c r="D167"/>
      <c r="E167" s="145"/>
    </row>
    <row r="168" spans="1:5" ht="14.4" hidden="1" x14ac:dyDescent="0.3">
      <c r="A168"/>
      <c r="B168"/>
      <c r="C168"/>
      <c r="D168"/>
      <c r="E168" s="145"/>
    </row>
    <row r="169" spans="1:5" ht="14.4" hidden="1" x14ac:dyDescent="0.3">
      <c r="A169"/>
      <c r="B169"/>
      <c r="C169"/>
      <c r="D169"/>
      <c r="E169" s="145"/>
    </row>
    <row r="170" spans="1:5" ht="14.4" hidden="1" x14ac:dyDescent="0.3">
      <c r="A170"/>
      <c r="B170"/>
      <c r="C170"/>
      <c r="D170"/>
      <c r="E170" s="145"/>
    </row>
    <row r="171" spans="1:5" ht="14.4" hidden="1" x14ac:dyDescent="0.3">
      <c r="A171"/>
      <c r="B171"/>
      <c r="C171"/>
      <c r="D171"/>
      <c r="E171" s="145"/>
    </row>
    <row r="172" spans="1:5" ht="14.4" hidden="1" x14ac:dyDescent="0.3">
      <c r="A172"/>
      <c r="B172"/>
      <c r="C172"/>
      <c r="D172"/>
      <c r="E172" s="145"/>
    </row>
    <row r="173" spans="1:5" ht="14.4" hidden="1" x14ac:dyDescent="0.3">
      <c r="A173"/>
      <c r="B173"/>
      <c r="C173"/>
      <c r="D173"/>
      <c r="E173" s="145"/>
    </row>
    <row r="174" spans="1:5" ht="14.4" hidden="1" x14ac:dyDescent="0.3">
      <c r="A174"/>
      <c r="B174"/>
      <c r="C174"/>
      <c r="D174"/>
      <c r="E174" s="145"/>
    </row>
    <row r="175" spans="1:5" ht="14.4" hidden="1" x14ac:dyDescent="0.3">
      <c r="A175"/>
      <c r="B175"/>
      <c r="C175"/>
      <c r="D175"/>
      <c r="E175" s="145"/>
    </row>
    <row r="176" spans="1:5" ht="14.4" hidden="1" x14ac:dyDescent="0.3">
      <c r="A176"/>
      <c r="B176"/>
      <c r="C176"/>
      <c r="D176"/>
      <c r="E176" s="145"/>
    </row>
    <row r="177" spans="1:5" ht="14.4" hidden="1" x14ac:dyDescent="0.3">
      <c r="A177"/>
      <c r="B177"/>
      <c r="C177"/>
      <c r="D177"/>
      <c r="E177" s="145"/>
    </row>
    <row r="178" spans="1:5" ht="14.4" hidden="1" x14ac:dyDescent="0.3">
      <c r="A178"/>
      <c r="B178"/>
      <c r="C178"/>
      <c r="D178"/>
      <c r="E178" s="145"/>
    </row>
    <row r="179" spans="1:5" ht="14.4" hidden="1" x14ac:dyDescent="0.3">
      <c r="A179"/>
      <c r="B179"/>
      <c r="C179"/>
      <c r="D179"/>
      <c r="E179" s="145"/>
    </row>
    <row r="180" spans="1:5" ht="14.4" hidden="1" x14ac:dyDescent="0.3">
      <c r="A180"/>
      <c r="B180"/>
      <c r="C180"/>
      <c r="D180"/>
      <c r="E180" s="145"/>
    </row>
    <row r="181" spans="1:5" ht="14.4" hidden="1" x14ac:dyDescent="0.3">
      <c r="A181"/>
      <c r="B181"/>
      <c r="C181"/>
      <c r="D181"/>
      <c r="E181" s="145"/>
    </row>
    <row r="182" spans="1:5" ht="14.4" hidden="1" x14ac:dyDescent="0.3">
      <c r="A182"/>
      <c r="B182"/>
      <c r="C182"/>
      <c r="D182"/>
      <c r="E182" s="145"/>
    </row>
    <row r="183" spans="1:5" ht="14.4" hidden="1" x14ac:dyDescent="0.3">
      <c r="A183"/>
      <c r="B183"/>
      <c r="C183"/>
      <c r="D183"/>
      <c r="E183" s="145"/>
    </row>
    <row r="184" spans="1:5" ht="14.4" hidden="1" x14ac:dyDescent="0.3">
      <c r="A184"/>
      <c r="B184"/>
      <c r="C184"/>
      <c r="D184"/>
      <c r="E184" s="145"/>
    </row>
    <row r="185" spans="1:5" ht="14.4" hidden="1" x14ac:dyDescent="0.3">
      <c r="A185"/>
      <c r="B185"/>
      <c r="C185"/>
      <c r="D185"/>
      <c r="E185" s="145"/>
    </row>
    <row r="186" spans="1:5" ht="14.4" hidden="1" x14ac:dyDescent="0.3">
      <c r="A186"/>
      <c r="B186"/>
      <c r="C186"/>
      <c r="D186"/>
      <c r="E186" s="145"/>
    </row>
    <row r="187" spans="1:5" ht="14.4" hidden="1" x14ac:dyDescent="0.3">
      <c r="A187"/>
      <c r="B187"/>
      <c r="C187"/>
      <c r="D187"/>
      <c r="E187" s="145"/>
    </row>
    <row r="188" spans="1:5" ht="14.4" hidden="1" x14ac:dyDescent="0.3">
      <c r="A188"/>
      <c r="B188"/>
      <c r="C188"/>
      <c r="D188"/>
      <c r="E188" s="145"/>
    </row>
    <row r="189" spans="1:5" ht="14.4" hidden="1" x14ac:dyDescent="0.3">
      <c r="A189"/>
      <c r="B189"/>
      <c r="C189"/>
      <c r="D189"/>
      <c r="E189" s="145"/>
    </row>
    <row r="190" spans="1:5" ht="14.4" hidden="1" x14ac:dyDescent="0.3">
      <c r="A190"/>
      <c r="B190"/>
      <c r="C190"/>
      <c r="D190"/>
      <c r="E190" s="145"/>
    </row>
    <row r="191" spans="1:5" ht="14.4" hidden="1" x14ac:dyDescent="0.3">
      <c r="A191"/>
      <c r="B191"/>
      <c r="C191"/>
      <c r="D191"/>
      <c r="E191" s="145"/>
    </row>
    <row r="192" spans="1:5" ht="14.4" hidden="1" x14ac:dyDescent="0.3">
      <c r="A192"/>
      <c r="B192"/>
      <c r="C192"/>
      <c r="D192"/>
      <c r="E192" s="145"/>
    </row>
    <row r="193" spans="1:5" ht="14.4" hidden="1" x14ac:dyDescent="0.3">
      <c r="A193"/>
      <c r="B193"/>
      <c r="C193"/>
      <c r="D193"/>
      <c r="E193" s="145"/>
    </row>
    <row r="194" spans="1:5" ht="14.4" hidden="1" x14ac:dyDescent="0.3">
      <c r="A194"/>
      <c r="B194"/>
      <c r="C194"/>
      <c r="D194"/>
      <c r="E194" s="145"/>
    </row>
    <row r="195" spans="1:5" ht="14.4" hidden="1" x14ac:dyDescent="0.3">
      <c r="A195"/>
      <c r="B195"/>
      <c r="C195"/>
      <c r="D195"/>
      <c r="E195" s="145"/>
    </row>
    <row r="196" spans="1:5" ht="14.4" hidden="1" x14ac:dyDescent="0.3">
      <c r="A196"/>
      <c r="B196"/>
      <c r="C196"/>
      <c r="D196"/>
      <c r="E196" s="145"/>
    </row>
    <row r="197" spans="1:5" ht="14.4" hidden="1" x14ac:dyDescent="0.3">
      <c r="A197"/>
      <c r="B197"/>
      <c r="C197"/>
      <c r="D197"/>
      <c r="E197" s="145"/>
    </row>
    <row r="198" spans="1:5" ht="14.4" hidden="1" x14ac:dyDescent="0.3">
      <c r="A198"/>
      <c r="B198"/>
      <c r="C198"/>
      <c r="D198"/>
      <c r="E198" s="145"/>
    </row>
    <row r="199" spans="1:5" ht="14.4" hidden="1" x14ac:dyDescent="0.3">
      <c r="A199"/>
      <c r="B199"/>
      <c r="C199"/>
      <c r="D199"/>
      <c r="E199" s="145"/>
    </row>
    <row r="200" spans="1:5" ht="14.4" hidden="1" x14ac:dyDescent="0.3">
      <c r="A200"/>
      <c r="B200"/>
      <c r="C200"/>
      <c r="D200"/>
      <c r="E200" s="145"/>
    </row>
    <row r="201" spans="1:5" ht="14.4" hidden="1" x14ac:dyDescent="0.3">
      <c r="A201"/>
      <c r="B201"/>
      <c r="C201"/>
      <c r="D201"/>
      <c r="E201" s="145"/>
    </row>
    <row r="202" spans="1:5" ht="14.4" hidden="1" x14ac:dyDescent="0.3">
      <c r="A202"/>
      <c r="B202"/>
      <c r="C202"/>
      <c r="D202"/>
      <c r="E202" s="145"/>
    </row>
    <row r="203" spans="1:5" ht="14.4" hidden="1" x14ac:dyDescent="0.3">
      <c r="A203"/>
      <c r="B203"/>
      <c r="C203"/>
      <c r="D203"/>
      <c r="E203" s="145"/>
    </row>
    <row r="204" spans="1:5" ht="14.4" hidden="1" x14ac:dyDescent="0.3">
      <c r="A204"/>
      <c r="B204"/>
      <c r="C204"/>
      <c r="D204"/>
      <c r="E204" s="145"/>
    </row>
    <row r="205" spans="1:5" ht="14.4" hidden="1" x14ac:dyDescent="0.3">
      <c r="A205"/>
      <c r="B205"/>
      <c r="C205"/>
      <c r="D205"/>
      <c r="E205" s="145"/>
    </row>
    <row r="206" spans="1:5" ht="14.4" hidden="1" x14ac:dyDescent="0.3">
      <c r="A206"/>
      <c r="B206"/>
      <c r="C206"/>
      <c r="D206"/>
      <c r="E206" s="145"/>
    </row>
    <row r="207" spans="1:5" ht="14.4" hidden="1" x14ac:dyDescent="0.3">
      <c r="A207"/>
      <c r="B207"/>
      <c r="C207"/>
      <c r="D207"/>
      <c r="E207" s="145"/>
    </row>
    <row r="208" spans="1:5" ht="14.4" hidden="1" x14ac:dyDescent="0.3">
      <c r="A208"/>
      <c r="B208"/>
      <c r="C208"/>
      <c r="D208"/>
      <c r="E208" s="145"/>
    </row>
    <row r="209" spans="1:5" ht="14.4" hidden="1" x14ac:dyDescent="0.3">
      <c r="A209"/>
      <c r="B209"/>
      <c r="C209"/>
      <c r="D209"/>
      <c r="E209" s="145"/>
    </row>
    <row r="210" spans="1:5" ht="14.4" hidden="1" x14ac:dyDescent="0.3">
      <c r="A210"/>
      <c r="B210"/>
      <c r="C210"/>
      <c r="D210"/>
      <c r="E210" s="145"/>
    </row>
    <row r="211" spans="1:5" ht="14.4" hidden="1" x14ac:dyDescent="0.3">
      <c r="A211"/>
      <c r="B211"/>
      <c r="C211"/>
      <c r="D211"/>
      <c r="E211" s="145"/>
    </row>
    <row r="212" spans="1:5" ht="14.4" hidden="1" x14ac:dyDescent="0.3">
      <c r="A212"/>
      <c r="B212"/>
      <c r="C212"/>
      <c r="D212"/>
      <c r="E212" s="145"/>
    </row>
    <row r="213" spans="1:5" ht="14.4" hidden="1" x14ac:dyDescent="0.3">
      <c r="A213"/>
      <c r="B213"/>
      <c r="C213"/>
      <c r="D213"/>
      <c r="E213" s="145"/>
    </row>
    <row r="214" spans="1:5" ht="14.4" hidden="1" x14ac:dyDescent="0.3">
      <c r="A214"/>
      <c r="B214"/>
      <c r="C214"/>
      <c r="D214"/>
      <c r="E214" s="145"/>
    </row>
    <row r="215" spans="1:5" ht="14.4" hidden="1" x14ac:dyDescent="0.3">
      <c r="A215"/>
      <c r="B215"/>
      <c r="C215"/>
      <c r="D215"/>
      <c r="E215" s="145"/>
    </row>
    <row r="216" spans="1:5" ht="14.4" hidden="1" x14ac:dyDescent="0.3">
      <c r="A216"/>
      <c r="B216"/>
      <c r="C216"/>
      <c r="D216"/>
      <c r="E216" s="145"/>
    </row>
    <row r="217" spans="1:5" ht="14.4" hidden="1" x14ac:dyDescent="0.3">
      <c r="A217"/>
      <c r="B217"/>
      <c r="C217"/>
      <c r="D217"/>
      <c r="E217" s="145"/>
    </row>
    <row r="218" spans="1:5" ht="14.4" hidden="1" x14ac:dyDescent="0.3">
      <c r="A218"/>
      <c r="B218"/>
      <c r="C218"/>
      <c r="D218"/>
      <c r="E218" s="145"/>
    </row>
    <row r="219" spans="1:5" ht="14.4" hidden="1" x14ac:dyDescent="0.3">
      <c r="A219"/>
      <c r="B219"/>
      <c r="C219"/>
      <c r="D219"/>
      <c r="E219" s="145"/>
    </row>
    <row r="220" spans="1:5" ht="14.4" hidden="1" x14ac:dyDescent="0.3">
      <c r="A220" s="119"/>
      <c r="B220" s="119"/>
      <c r="C220" s="119"/>
      <c r="D220" s="119"/>
      <c r="E220" s="174"/>
    </row>
    <row r="221" spans="1:5" ht="14.4" hidden="1" x14ac:dyDescent="0.3">
      <c r="A221" s="119"/>
      <c r="B221" s="119"/>
      <c r="C221" s="119"/>
      <c r="D221" s="119"/>
      <c r="E221" s="174"/>
    </row>
    <row r="222" spans="1:5" ht="14.4" hidden="1" x14ac:dyDescent="0.3">
      <c r="A222" s="119"/>
      <c r="B222" s="119"/>
      <c r="C222" s="119"/>
      <c r="D222" s="119"/>
      <c r="E222" s="174"/>
    </row>
    <row r="223" spans="1:5" ht="14.4" hidden="1" x14ac:dyDescent="0.3">
      <c r="A223" s="119"/>
      <c r="B223" s="119"/>
      <c r="C223" s="119"/>
      <c r="D223" s="119"/>
      <c r="E223" s="174"/>
    </row>
    <row r="224" spans="1:5" ht="14.4" hidden="1" x14ac:dyDescent="0.3">
      <c r="A224" s="119"/>
      <c r="B224" s="119"/>
      <c r="C224" s="119"/>
      <c r="D224" s="119"/>
      <c r="E224" s="174"/>
    </row>
    <row r="225" spans="1:5" ht="14.4" hidden="1" x14ac:dyDescent="0.3">
      <c r="A225" s="119"/>
      <c r="B225" s="119"/>
      <c r="C225" s="119"/>
      <c r="D225" s="119"/>
      <c r="E225" s="174"/>
    </row>
    <row r="226" spans="1:5" ht="14.4" hidden="1" x14ac:dyDescent="0.3">
      <c r="A226" s="119"/>
      <c r="B226" s="119"/>
      <c r="C226" s="119"/>
      <c r="D226" s="119"/>
      <c r="E226" s="174"/>
    </row>
    <row r="227" spans="1:5" ht="14.4" hidden="1" x14ac:dyDescent="0.3">
      <c r="A227" s="119"/>
      <c r="B227" s="119"/>
      <c r="C227" s="119"/>
      <c r="D227" s="119"/>
      <c r="E227" s="174"/>
    </row>
    <row r="228" spans="1:5" ht="14.4" hidden="1" x14ac:dyDescent="0.3">
      <c r="A228" s="119"/>
      <c r="B228" s="119"/>
      <c r="C228" s="119"/>
      <c r="D228" s="119"/>
      <c r="E228" s="174"/>
    </row>
    <row r="229" spans="1:5" ht="14.4" hidden="1" x14ac:dyDescent="0.3">
      <c r="A229" s="119"/>
      <c r="B229" s="119"/>
      <c r="C229" s="119"/>
      <c r="D229" s="119"/>
      <c r="E229" s="174"/>
    </row>
    <row r="230" spans="1:5" ht="14.4" hidden="1" x14ac:dyDescent="0.3">
      <c r="A230" s="119"/>
      <c r="B230" s="119"/>
      <c r="C230" s="119"/>
      <c r="D230" s="119"/>
      <c r="E230" s="174"/>
    </row>
    <row r="231" spans="1:5" ht="14.4" hidden="1" x14ac:dyDescent="0.3">
      <c r="A231" s="119"/>
      <c r="B231" s="119"/>
      <c r="C231" s="119"/>
      <c r="D231" s="119"/>
      <c r="E231" s="174"/>
    </row>
    <row r="232" spans="1:5" ht="14.4" hidden="1" x14ac:dyDescent="0.3">
      <c r="A232" s="119"/>
      <c r="B232" s="119"/>
      <c r="C232" s="119"/>
      <c r="D232" s="119"/>
      <c r="E232" s="174"/>
    </row>
    <row r="233" spans="1:5" ht="14.4" hidden="1" x14ac:dyDescent="0.3">
      <c r="A233" s="119"/>
      <c r="B233" s="119"/>
      <c r="C233" s="119"/>
      <c r="D233" s="119"/>
      <c r="E233" s="174"/>
    </row>
    <row r="234" spans="1:5" ht="14.4" hidden="1" x14ac:dyDescent="0.3">
      <c r="A234" s="119"/>
      <c r="B234" s="119"/>
      <c r="C234" s="119"/>
      <c r="D234" s="119"/>
      <c r="E234" s="174"/>
    </row>
    <row r="235" spans="1:5" ht="14.4" hidden="1" x14ac:dyDescent="0.3">
      <c r="A235" s="119"/>
      <c r="B235" s="119"/>
      <c r="C235" s="119"/>
      <c r="D235" s="119"/>
      <c r="E235" s="174"/>
    </row>
    <row r="236" spans="1:5" ht="14.4" hidden="1" x14ac:dyDescent="0.3">
      <c r="A236" s="119"/>
      <c r="B236" s="119"/>
      <c r="C236" s="119"/>
      <c r="D236" s="119"/>
      <c r="E236" s="174"/>
    </row>
    <row r="237" spans="1:5" ht="14.4" hidden="1" x14ac:dyDescent="0.3">
      <c r="A237" s="119"/>
      <c r="B237" s="119"/>
      <c r="C237" s="119"/>
      <c r="D237" s="119"/>
      <c r="E237" s="174"/>
    </row>
    <row r="238" spans="1:5" ht="14.4" hidden="1" x14ac:dyDescent="0.3">
      <c r="A238" s="119"/>
      <c r="B238" s="119"/>
      <c r="C238" s="119"/>
      <c r="D238" s="119"/>
      <c r="E238" s="174"/>
    </row>
    <row r="239" spans="1:5" ht="14.4" hidden="1" x14ac:dyDescent="0.3">
      <c r="A239" s="119"/>
      <c r="B239" s="119"/>
      <c r="C239" s="119"/>
      <c r="D239" s="119"/>
      <c r="E239" s="174"/>
    </row>
    <row r="240" spans="1:5" ht="14.4" hidden="1" x14ac:dyDescent="0.3">
      <c r="A240" s="119"/>
      <c r="B240" s="119"/>
      <c r="C240" s="119"/>
      <c r="D240" s="119"/>
      <c r="E240" s="174"/>
    </row>
    <row r="241" spans="1:5" ht="14.4" hidden="1" x14ac:dyDescent="0.3">
      <c r="A241" s="119"/>
      <c r="B241" s="119"/>
      <c r="C241" s="119"/>
      <c r="D241" s="119"/>
      <c r="E241" s="174"/>
    </row>
    <row r="242" spans="1:5" ht="14.4" hidden="1" x14ac:dyDescent="0.3">
      <c r="A242" s="119"/>
      <c r="B242" s="119"/>
      <c r="C242" s="119"/>
      <c r="D242" s="119"/>
      <c r="E242" s="174"/>
    </row>
    <row r="243" spans="1:5" ht="14.4" hidden="1" x14ac:dyDescent="0.3">
      <c r="A243" s="119"/>
      <c r="B243" s="119"/>
      <c r="C243" s="119"/>
      <c r="D243" s="119"/>
      <c r="E243" s="174"/>
    </row>
    <row r="244" spans="1:5" ht="14.4" hidden="1" x14ac:dyDescent="0.3">
      <c r="A244" s="119"/>
      <c r="B244" s="119"/>
      <c r="C244" s="119"/>
      <c r="D244" s="119"/>
      <c r="E244" s="174"/>
    </row>
    <row r="245" spans="1:5" ht="14.4" hidden="1" x14ac:dyDescent="0.3">
      <c r="A245" s="119"/>
      <c r="B245" s="119"/>
      <c r="C245" s="119"/>
      <c r="D245" s="119"/>
      <c r="E245" s="174"/>
    </row>
    <row r="246" spans="1:5" ht="14.4" hidden="1" x14ac:dyDescent="0.3">
      <c r="A246" s="119"/>
      <c r="B246" s="119"/>
      <c r="C246" s="119"/>
      <c r="D246" s="119"/>
      <c r="E246" s="174"/>
    </row>
    <row r="247" spans="1:5" ht="14.4" hidden="1" x14ac:dyDescent="0.3">
      <c r="A247" s="119"/>
      <c r="B247" s="119"/>
      <c r="C247" s="119"/>
      <c r="D247" s="119"/>
      <c r="E247" s="174"/>
    </row>
    <row r="248" spans="1:5" ht="14.4" hidden="1" x14ac:dyDescent="0.3">
      <c r="A248" s="119"/>
      <c r="B248" s="119"/>
      <c r="C248" s="119"/>
      <c r="D248" s="119"/>
      <c r="E248" s="174"/>
    </row>
    <row r="249" spans="1:5" ht="14.4" hidden="1" x14ac:dyDescent="0.3">
      <c r="A249" s="119"/>
      <c r="B249" s="119"/>
      <c r="C249" s="119"/>
      <c r="D249" s="119"/>
      <c r="E249" s="174"/>
    </row>
    <row r="250" spans="1:5" ht="14.4" hidden="1" x14ac:dyDescent="0.3">
      <c r="A250" s="119"/>
      <c r="B250" s="119"/>
      <c r="C250" s="119"/>
      <c r="D250" s="119"/>
      <c r="E250" s="174"/>
    </row>
    <row r="251" spans="1:5" ht="14.4" hidden="1" x14ac:dyDescent="0.3">
      <c r="A251" s="119"/>
      <c r="B251" s="119"/>
      <c r="C251" s="119"/>
      <c r="D251" s="119"/>
      <c r="E251" s="174"/>
    </row>
    <row r="252" spans="1:5" ht="14.4" hidden="1" x14ac:dyDescent="0.3">
      <c r="A252" s="119"/>
      <c r="B252" s="119"/>
      <c r="C252" s="119"/>
      <c r="D252" s="119"/>
      <c r="E252" s="174"/>
    </row>
    <row r="253" spans="1:5" ht="14.4" hidden="1" x14ac:dyDescent="0.3">
      <c r="A253" s="119"/>
      <c r="B253" s="119"/>
      <c r="C253" s="119"/>
      <c r="D253" s="119"/>
      <c r="E253" s="174"/>
    </row>
    <row r="254" spans="1:5" ht="14.4" hidden="1" x14ac:dyDescent="0.3">
      <c r="A254" s="119"/>
      <c r="B254" s="119"/>
      <c r="C254" s="119"/>
      <c r="D254" s="119"/>
      <c r="E254" s="174"/>
    </row>
    <row r="255" spans="1:5" ht="14.4" hidden="1" x14ac:dyDescent="0.3">
      <c r="A255" s="119"/>
      <c r="B255" s="119"/>
      <c r="C255" s="119"/>
      <c r="D255" s="119"/>
      <c r="E255" s="174"/>
    </row>
    <row r="256" spans="1:5" ht="14.4" hidden="1" x14ac:dyDescent="0.3">
      <c r="A256" s="119"/>
      <c r="B256" s="119"/>
      <c r="C256" s="119"/>
      <c r="D256" s="119"/>
      <c r="E256" s="174"/>
    </row>
    <row r="257" spans="1:5" ht="14.4" hidden="1" x14ac:dyDescent="0.3">
      <c r="A257" s="119"/>
      <c r="B257" s="119"/>
      <c r="C257" s="119"/>
      <c r="D257" s="119"/>
      <c r="E257" s="174"/>
    </row>
    <row r="258" spans="1:5" ht="14.4" hidden="1" x14ac:dyDescent="0.3">
      <c r="A258" s="119"/>
      <c r="B258" s="119"/>
      <c r="C258" s="119"/>
      <c r="D258" s="119"/>
      <c r="E258" s="174"/>
    </row>
  </sheetData>
  <pageMargins left="0" right="0" top="0" bottom="0" header="0.31496062992125984" footer="0.31496062992125984"/>
  <pageSetup paperSize="9" scale="76" fitToHeight="0" orientation="portrait" r:id="rId3"/>
  <colBreaks count="1" manualBreakCount="1">
    <brk id="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61"/>
  <sheetViews>
    <sheetView zoomScaleNormal="100" zoomScaleSheetLayoutView="100" workbookViewId="0">
      <pane xSplit="2" ySplit="2" topLeftCell="C3" activePane="bottomRight" state="frozenSplit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ColWidth="9.109375" defaultRowHeight="11.4" x14ac:dyDescent="0.3"/>
  <cols>
    <col min="1" max="1" width="30.6640625" style="11" customWidth="1"/>
    <col min="2" max="2" width="50.88671875" style="11" customWidth="1"/>
    <col min="3" max="3" width="21.6640625" style="11" customWidth="1"/>
    <col min="4" max="4" width="20.33203125" style="11" customWidth="1"/>
    <col min="5" max="9" width="16.88671875" style="11" customWidth="1"/>
    <col min="10" max="11" width="17" style="11" customWidth="1"/>
    <col min="12" max="12" width="14.88671875" style="11" customWidth="1"/>
    <col min="13" max="13" width="11" style="11" customWidth="1"/>
    <col min="14" max="14" width="19.44140625" style="11" customWidth="1"/>
    <col min="15" max="16" width="23.88671875" style="11" customWidth="1"/>
    <col min="17" max="17" width="26.5546875" style="11" customWidth="1"/>
    <col min="18" max="18" width="19.88671875" style="11" customWidth="1"/>
    <col min="19" max="19" width="25.33203125" style="11" customWidth="1"/>
    <col min="20" max="21" width="12.33203125" style="246" customWidth="1"/>
    <col min="22" max="22" width="16.44140625" style="11" customWidth="1"/>
    <col min="23" max="24" width="14" style="11" customWidth="1"/>
    <col min="25" max="25" width="25.88671875" style="11" bestFit="1" customWidth="1"/>
    <col min="26" max="16384" width="9.109375" style="11"/>
  </cols>
  <sheetData>
    <row r="1" spans="1:27" s="36" customFormat="1" ht="36.6" thickBot="1" x14ac:dyDescent="0.35">
      <c r="A1" s="59" t="s">
        <v>163</v>
      </c>
      <c r="B1" s="60"/>
      <c r="C1" s="60"/>
      <c r="H1" s="188" t="s">
        <v>315</v>
      </c>
      <c r="I1" s="188" t="s">
        <v>316</v>
      </c>
      <c r="J1" s="58" t="s">
        <v>116</v>
      </c>
      <c r="K1" s="58"/>
      <c r="L1" s="58"/>
      <c r="M1" s="58"/>
      <c r="N1" s="58"/>
      <c r="O1" s="58"/>
      <c r="P1" s="87"/>
      <c r="Q1" s="100"/>
      <c r="R1" s="100"/>
      <c r="S1" s="224"/>
      <c r="T1" s="224"/>
      <c r="U1" s="224"/>
      <c r="V1" s="188" t="s">
        <v>341</v>
      </c>
      <c r="W1" s="188" t="s">
        <v>339</v>
      </c>
      <c r="X1" s="188" t="s">
        <v>340</v>
      </c>
      <c r="Y1" s="188" t="s">
        <v>342</v>
      </c>
      <c r="Z1" s="266" t="s">
        <v>318</v>
      </c>
      <c r="AA1" s="266" t="s">
        <v>314</v>
      </c>
    </row>
    <row r="2" spans="1:27" s="36" customFormat="1" ht="36.6" thickTop="1" x14ac:dyDescent="0.3">
      <c r="A2" s="37" t="s">
        <v>0</v>
      </c>
      <c r="B2" s="38" t="s">
        <v>1</v>
      </c>
      <c r="C2" s="38" t="s">
        <v>144</v>
      </c>
      <c r="D2" s="38" t="s">
        <v>118</v>
      </c>
      <c r="E2" s="38" t="s">
        <v>119</v>
      </c>
      <c r="F2" s="38" t="s">
        <v>274</v>
      </c>
      <c r="G2" s="38" t="s">
        <v>275</v>
      </c>
      <c r="H2" s="38" t="s">
        <v>288</v>
      </c>
      <c r="I2" s="38" t="s">
        <v>289</v>
      </c>
      <c r="J2" s="110" t="s">
        <v>162</v>
      </c>
      <c r="K2" s="110" t="s">
        <v>161</v>
      </c>
      <c r="L2" s="111" t="s">
        <v>261</v>
      </c>
      <c r="M2" s="111" t="s">
        <v>164</v>
      </c>
      <c r="N2" s="111" t="s">
        <v>159</v>
      </c>
      <c r="O2" s="110" t="s">
        <v>117</v>
      </c>
      <c r="P2" s="112" t="s">
        <v>160</v>
      </c>
      <c r="Q2" s="113" t="s">
        <v>260</v>
      </c>
      <c r="R2" s="114" t="s">
        <v>265</v>
      </c>
      <c r="S2" s="115" t="s">
        <v>264</v>
      </c>
      <c r="T2" s="225" t="s">
        <v>262</v>
      </c>
      <c r="U2" s="225" t="s">
        <v>263</v>
      </c>
      <c r="V2" s="271" t="s">
        <v>373</v>
      </c>
      <c r="W2" s="271" t="s">
        <v>374</v>
      </c>
      <c r="X2" s="271" t="s">
        <v>375</v>
      </c>
      <c r="Y2" s="271" t="s">
        <v>372</v>
      </c>
      <c r="Z2" s="271" t="s">
        <v>315</v>
      </c>
      <c r="AA2" s="271" t="s">
        <v>338</v>
      </c>
    </row>
    <row r="3" spans="1:27" s="42" customFormat="1" ht="48" x14ac:dyDescent="0.3">
      <c r="A3" s="39" t="s">
        <v>2</v>
      </c>
      <c r="B3" s="40"/>
      <c r="C3" s="40"/>
      <c r="D3" s="40"/>
      <c r="E3" s="40"/>
      <c r="F3" s="40"/>
      <c r="G3" s="40"/>
      <c r="H3" s="40" t="s">
        <v>168</v>
      </c>
      <c r="I3" s="40" t="s">
        <v>158</v>
      </c>
      <c r="J3" s="41">
        <f>SUM(J7+J92+J113+J134+J168)</f>
        <v>12867829</v>
      </c>
      <c r="K3" s="41">
        <f>SUM(K7+K92+K113+K134+K168)</f>
        <v>11042707.24</v>
      </c>
      <c r="L3" s="191">
        <f>SUM(L7+L92+L113+L134+L168)</f>
        <v>14415988</v>
      </c>
      <c r="M3" s="191"/>
      <c r="N3" s="192">
        <f>SUM(N7+N92+N113+N134+L168)</f>
        <v>18027278</v>
      </c>
      <c r="O3" s="192">
        <f>SUM(O7+O92+O113+O134+O168)</f>
        <v>11221542</v>
      </c>
      <c r="P3" s="193">
        <f>SUM(P7+P92+P113+P134+P168)</f>
        <v>11615339</v>
      </c>
      <c r="Q3" s="193">
        <f>SUM(Q7+Q92+Q113+Q134+Q168)</f>
        <v>5285322.09</v>
      </c>
      <c r="R3" s="193">
        <f>SUM(R7+R92+R113+R134+R168)</f>
        <v>14415988</v>
      </c>
      <c r="S3" s="193">
        <f>SUM(S7+S92+S113+S134+S168)</f>
        <v>5432570.9099999992</v>
      </c>
      <c r="T3" s="226">
        <f>BazaZaUpit[[#This Row],[Izvršenje 01.01.-30.06.2023.]]/BazaZaUpit[[#This Row],[Izvršenje 01.01.-30.06.2022.]]*100</f>
        <v>102.78599520507177</v>
      </c>
      <c r="U3" s="226">
        <f>BazaZaUpit[[#This Row],[Izvršenje 01.01.-30.06.2023.]]/BazaZaUpit[[#This Row],[IZVORNI / TEKUĆI                           Plan za 2023.]]*100</f>
        <v>37.68434678219765</v>
      </c>
      <c r="V3" s="193">
        <f>SUM(V7+V92+V113+V134+V168)</f>
        <v>11062318.02</v>
      </c>
      <c r="W3" s="193">
        <f>SUM(W7+W92+W113+W134+W168)</f>
        <v>19282366</v>
      </c>
      <c r="X3" s="193">
        <f t="shared" ref="X3:Y3" si="0">SUM(X7+X92+X113+X134+X168)</f>
        <v>18935866</v>
      </c>
      <c r="Y3" s="193">
        <f t="shared" si="0"/>
        <v>16659130.990000002</v>
      </c>
      <c r="Z3" s="272">
        <f>IFERROR(BazaZaUpit[[#This Row],[IZVRŠENJE TEKUĆA]]/BazaZaUpit[[#This Row],[IZVRŠENJE PRETHODNA]]*100," ")</f>
        <v>150.59349188733594</v>
      </c>
      <c r="AA3" s="272">
        <f>IFERROR(BazaZaUpit[[#This Row],[IZVRŠENJE TEKUĆA]]/BazaZaUpit[[#This Row],[TEKUĆI PLAN ]]*100," ")</f>
        <v>87.976599485864554</v>
      </c>
    </row>
    <row r="4" spans="1:27" s="42" customFormat="1" ht="12" x14ac:dyDescent="0.3">
      <c r="A4" s="39" t="s">
        <v>3</v>
      </c>
      <c r="B4" s="40"/>
      <c r="C4" s="40"/>
      <c r="D4" s="40"/>
      <c r="E4" s="40"/>
      <c r="F4" s="40"/>
      <c r="G4" s="40"/>
      <c r="H4" s="40"/>
      <c r="I4" s="40"/>
      <c r="J4" s="41">
        <f>SUM(J7+J92+J113+J134+J168)</f>
        <v>12867829</v>
      </c>
      <c r="K4" s="41">
        <f>SUM(K7+K92+K113+K134+K168)</f>
        <v>11042707.24</v>
      </c>
      <c r="L4" s="191">
        <f>SUM(L7+L92+L113+L134+L168)</f>
        <v>14415988</v>
      </c>
      <c r="M4" s="191"/>
      <c r="N4" s="192">
        <f>SUM(N7+N92+N113+N134+L168)</f>
        <v>18027278</v>
      </c>
      <c r="O4" s="192">
        <f>SUM(O7+O92+O113+O134+O168)</f>
        <v>11221542</v>
      </c>
      <c r="P4" s="193">
        <f>SUM(P7+P92+P113+P134+P168)</f>
        <v>11615339</v>
      </c>
      <c r="Q4" s="193">
        <f>SUM(Q7+Q92+Q113+Q134+Q168)</f>
        <v>5285322.09</v>
      </c>
      <c r="R4" s="193">
        <f>SUM(R7+R92+R113+R134+R168)</f>
        <v>14415988</v>
      </c>
      <c r="S4" s="193">
        <f>SUM(S7+S92+S113+S134+S168)</f>
        <v>5432570.9099999992</v>
      </c>
      <c r="T4" s="227">
        <f>BazaZaUpit[[#This Row],[Izvršenje 01.01.-30.06.2023.]]/BazaZaUpit[[#This Row],[Izvršenje 01.01.-30.06.2022.]]*100</f>
        <v>102.78599520507177</v>
      </c>
      <c r="U4" s="227">
        <f>BazaZaUpit[[#This Row],[Izvršenje 01.01.-30.06.2023.]]/BazaZaUpit[[#This Row],[IZVORNI / TEKUĆI                           Plan za 2023.]]*100</f>
        <v>37.68434678219765</v>
      </c>
      <c r="V4" s="193">
        <f>SUM(V7+V92+V113+V134+V168)</f>
        <v>11062318.02</v>
      </c>
      <c r="W4" s="193">
        <f t="shared" ref="W4:Y4" si="1">SUM(W7+W92+W113+W134+W168)</f>
        <v>19282366</v>
      </c>
      <c r="X4" s="193">
        <f t="shared" si="1"/>
        <v>18935866</v>
      </c>
      <c r="Y4" s="193">
        <f t="shared" si="1"/>
        <v>16659130.990000002</v>
      </c>
      <c r="Z4" s="272">
        <f>IFERROR(BazaZaUpit[[#This Row],[IZVRŠENJE TEKUĆA]]/BazaZaUpit[[#This Row],[IZVRŠENJE PRETHODNA]]*100," ")</f>
        <v>150.59349188733594</v>
      </c>
      <c r="AA4" s="272">
        <f>IFERROR(BazaZaUpit[[#This Row],[IZVRŠENJE TEKUĆA]]/BazaZaUpit[[#This Row],[TEKUĆI PLAN ]]*100," ")</f>
        <v>87.976599485864554</v>
      </c>
    </row>
    <row r="5" spans="1:27" s="42" customFormat="1" ht="12" x14ac:dyDescent="0.3">
      <c r="A5" s="39" t="s">
        <v>4</v>
      </c>
      <c r="B5" s="40"/>
      <c r="C5" s="40"/>
      <c r="D5" s="40"/>
      <c r="E5" s="40"/>
      <c r="F5" s="40"/>
      <c r="G5" s="40"/>
      <c r="H5" s="40"/>
      <c r="I5" s="40"/>
      <c r="J5" s="41">
        <f>SUM(J7+J92+J113+J134+J168)</f>
        <v>12867829</v>
      </c>
      <c r="K5" s="41">
        <f>SUM(K7+K92+K113+K134+K168)</f>
        <v>11042707.24</v>
      </c>
      <c r="L5" s="191">
        <f>SUM(L7+L92+L113+L134+L168)</f>
        <v>14415988</v>
      </c>
      <c r="M5" s="191"/>
      <c r="N5" s="192">
        <f>SUM(N7+N92+N113+N134+L168)</f>
        <v>18027278</v>
      </c>
      <c r="O5" s="192">
        <f>SUM(O7+O92+O113+O134+O168)</f>
        <v>11221542</v>
      </c>
      <c r="P5" s="193">
        <f>SUM(P7+P92+P113+P134+P168)</f>
        <v>11615339</v>
      </c>
      <c r="Q5" s="193">
        <f>SUM(Q7+Q92+Q113+Q134+Q168)</f>
        <v>5285322.09</v>
      </c>
      <c r="R5" s="193">
        <f>SUM(R7+R92+R113+R134+R168)</f>
        <v>14415988</v>
      </c>
      <c r="S5" s="193">
        <f>SUM(S7+S92+S113+S134+S168)</f>
        <v>5432570.9099999992</v>
      </c>
      <c r="T5" s="227">
        <f>BazaZaUpit[[#This Row],[Izvršenje 01.01.-30.06.2023.]]/BazaZaUpit[[#This Row],[Izvršenje 01.01.-30.06.2022.]]*100</f>
        <v>102.78599520507177</v>
      </c>
      <c r="U5" s="227">
        <f>BazaZaUpit[[#This Row],[Izvršenje 01.01.-30.06.2023.]]/BazaZaUpit[[#This Row],[IZVORNI / TEKUĆI                           Plan za 2023.]]*100</f>
        <v>37.68434678219765</v>
      </c>
      <c r="V5" s="193">
        <f>SUM(V7+V92+V113+V134+V168)</f>
        <v>11062318.02</v>
      </c>
      <c r="W5" s="193">
        <f t="shared" ref="W5:Y5" si="2">SUM(W7+W92+W113+W134+W168)</f>
        <v>19282366</v>
      </c>
      <c r="X5" s="193">
        <f t="shared" si="2"/>
        <v>18935866</v>
      </c>
      <c r="Y5" s="193">
        <f t="shared" si="2"/>
        <v>16659130.990000002</v>
      </c>
      <c r="Z5" s="272">
        <f>IFERROR(BazaZaUpit[[#This Row],[IZVRŠENJE TEKUĆA]]/BazaZaUpit[[#This Row],[IZVRŠENJE PRETHODNA]]*100," ")</f>
        <v>150.59349188733594</v>
      </c>
      <c r="AA5" s="272">
        <f>IFERROR(BazaZaUpit[[#This Row],[IZVRŠENJE TEKUĆA]]/BazaZaUpit[[#This Row],[TEKUĆI PLAN ]]*100," ")</f>
        <v>87.976599485864554</v>
      </c>
    </row>
    <row r="6" spans="1:27" s="42" customFormat="1" ht="24" x14ac:dyDescent="0.3">
      <c r="A6" s="39" t="s">
        <v>28</v>
      </c>
      <c r="B6" s="40"/>
      <c r="C6" s="40"/>
      <c r="D6" s="40"/>
      <c r="E6" s="40"/>
      <c r="F6" s="40"/>
      <c r="G6" s="40"/>
      <c r="H6" s="40"/>
      <c r="I6" s="40"/>
      <c r="J6" s="41">
        <f>SUM(J7+J92+J113+J134+J168)</f>
        <v>12867829</v>
      </c>
      <c r="K6" s="41">
        <f>SUM(K7+K92+K113+K134+K168)</f>
        <v>11042707.24</v>
      </c>
      <c r="L6" s="191">
        <f>SUM(L7+L92+L113+L134+L168)</f>
        <v>14415988</v>
      </c>
      <c r="M6" s="191"/>
      <c r="N6" s="192">
        <f>SUM(N7+N92+N113+N134+L168)</f>
        <v>18027278</v>
      </c>
      <c r="O6" s="192">
        <f>SUM(O7+O92+O113+O134+O168)</f>
        <v>11221542</v>
      </c>
      <c r="P6" s="193">
        <f>SUM(P7+P92+P113+P134+P168)</f>
        <v>11615339</v>
      </c>
      <c r="Q6" s="193">
        <f>SUM(Q7+Q92+Q113+Q134+Q168)</f>
        <v>5285322.09</v>
      </c>
      <c r="R6" s="193">
        <f>SUM(R7+R92+R113+R134+R168)</f>
        <v>14415988</v>
      </c>
      <c r="S6" s="193">
        <f>SUM(S7+S92+S113+S134+S168)</f>
        <v>5432570.9099999992</v>
      </c>
      <c r="T6" s="227">
        <f>BazaZaUpit[[#This Row],[Izvršenje 01.01.-30.06.2023.]]/BazaZaUpit[[#This Row],[Izvršenje 01.01.-30.06.2022.]]*100</f>
        <v>102.78599520507177</v>
      </c>
      <c r="U6" s="227">
        <f>BazaZaUpit[[#This Row],[Izvršenje 01.01.-30.06.2023.]]/BazaZaUpit[[#This Row],[IZVORNI / TEKUĆI                           Plan za 2023.]]*100</f>
        <v>37.68434678219765</v>
      </c>
      <c r="V6" s="193">
        <f>SUM(V7+V92+V113+V134+V168)</f>
        <v>11062318.02</v>
      </c>
      <c r="W6" s="193">
        <f t="shared" ref="W6:Y6" si="3">SUM(W7+W92+W113+W134+W168)</f>
        <v>19282366</v>
      </c>
      <c r="X6" s="193">
        <f t="shared" si="3"/>
        <v>18935866</v>
      </c>
      <c r="Y6" s="193">
        <f t="shared" si="3"/>
        <v>16659130.990000002</v>
      </c>
      <c r="Z6" s="272">
        <f>IFERROR(BazaZaUpit[[#This Row],[IZVRŠENJE TEKUĆA]]/BazaZaUpit[[#This Row],[IZVRŠENJE PRETHODNA]]*100," ")</f>
        <v>150.59349188733594</v>
      </c>
      <c r="AA6" s="272">
        <f>IFERROR(BazaZaUpit[[#This Row],[IZVRŠENJE TEKUĆA]]/BazaZaUpit[[#This Row],[TEKUĆI PLAN ]]*100," ")</f>
        <v>87.976599485864554</v>
      </c>
    </row>
    <row r="7" spans="1:27" s="42" customFormat="1" ht="12" x14ac:dyDescent="0.3">
      <c r="A7" s="40" t="s">
        <v>93</v>
      </c>
      <c r="B7" s="14" t="s">
        <v>296</v>
      </c>
      <c r="C7" s="14"/>
      <c r="D7" s="14"/>
      <c r="E7" s="14"/>
      <c r="F7" s="14"/>
      <c r="G7" s="14"/>
      <c r="H7" s="14"/>
      <c r="I7" s="14"/>
      <c r="J7" s="15">
        <f t="shared" ref="J7:S7" si="4">SUM(J8+J63+J82)</f>
        <v>11225245</v>
      </c>
      <c r="K7" s="15">
        <f t="shared" si="4"/>
        <v>10100923.209999999</v>
      </c>
      <c r="L7" s="192">
        <f t="shared" si="4"/>
        <v>13876519</v>
      </c>
      <c r="M7" s="192">
        <f t="shared" si="4"/>
        <v>0</v>
      </c>
      <c r="N7" s="192">
        <f t="shared" si="4"/>
        <v>17613472</v>
      </c>
      <c r="O7" s="192">
        <f t="shared" si="4"/>
        <v>10832157</v>
      </c>
      <c r="P7" s="192">
        <f t="shared" si="4"/>
        <v>10930504</v>
      </c>
      <c r="Q7" s="192">
        <f t="shared" si="4"/>
        <v>4618705.919999999</v>
      </c>
      <c r="R7" s="192">
        <f t="shared" si="4"/>
        <v>13876519</v>
      </c>
      <c r="S7" s="192">
        <f t="shared" si="4"/>
        <v>5222110.3899999987</v>
      </c>
      <c r="T7" s="227">
        <f>BazaZaUpit[[#This Row],[Izvršenje 01.01.-30.06.2023.]]/BazaZaUpit[[#This Row],[Izvršenje 01.01.-30.06.2022.]]*100</f>
        <v>113.06436219260307</v>
      </c>
      <c r="U7" s="227">
        <f>BazaZaUpit[[#This Row],[Izvršenje 01.01.-30.06.2023.]]/BazaZaUpit[[#This Row],[IZVORNI / TEKUĆI                           Plan za 2023.]]*100</f>
        <v>37.632711705291499</v>
      </c>
      <c r="V7" s="192">
        <f t="shared" ref="V7:X7" si="5">SUM(V8+V63+V82+V87)</f>
        <v>10608072.58</v>
      </c>
      <c r="W7" s="192">
        <f t="shared" si="5"/>
        <v>18812560</v>
      </c>
      <c r="X7" s="192">
        <f t="shared" si="5"/>
        <v>18471560</v>
      </c>
      <c r="Y7" s="192">
        <f>SUM(Y8+Y63+Y82+Y87)</f>
        <v>16279896.580000002</v>
      </c>
      <c r="Z7" s="273">
        <f>IFERROR(BazaZaUpit[[#This Row],[IZVRŠENJE TEKUĆA]]/BazaZaUpit[[#This Row],[IZVRŠENJE PRETHODNA]]*100," ")</f>
        <v>153.4670549925668</v>
      </c>
      <c r="AA7" s="273">
        <f>IFERROR(BazaZaUpit[[#This Row],[IZVRŠENJE TEKUĆA]]/BazaZaUpit[[#This Row],[TEKUĆI PLAN ]]*100," ")</f>
        <v>88.134930563525785</v>
      </c>
    </row>
    <row r="8" spans="1:27" s="1" customFormat="1" ht="12" x14ac:dyDescent="0.3">
      <c r="A8" s="2" t="s">
        <v>30</v>
      </c>
      <c r="B8" s="3" t="s">
        <v>35</v>
      </c>
      <c r="C8" s="3" t="s">
        <v>145</v>
      </c>
      <c r="D8" s="3" t="s">
        <v>120</v>
      </c>
      <c r="E8" s="3" t="s">
        <v>121</v>
      </c>
      <c r="F8" s="3" t="s">
        <v>276</v>
      </c>
      <c r="G8" s="3" t="s">
        <v>277</v>
      </c>
      <c r="H8" s="3"/>
      <c r="I8" s="3"/>
      <c r="J8" s="4">
        <f>SUM(J9+J54)</f>
        <v>9851059</v>
      </c>
      <c r="K8" s="4">
        <f>SUM(K9+K54)</f>
        <v>9211341.8399999999</v>
      </c>
      <c r="L8" s="194">
        <f>SUM(L10+L18+L46+L50+L55+L60)</f>
        <v>12767321</v>
      </c>
      <c r="M8" s="194"/>
      <c r="N8" s="194">
        <f>SUM(N10+N18+N46+N50+N55+N60)</f>
        <v>17456860</v>
      </c>
      <c r="O8" s="194">
        <f>SUM(O10+O18+O46+O50+O55)</f>
        <v>10832157</v>
      </c>
      <c r="P8" s="195">
        <f>SUM(P10+P18+P46+P50+P55)</f>
        <v>10930504</v>
      </c>
      <c r="Q8" s="195">
        <f>SUM(Q10+Q18+Q46+Q50+Q55+Q60)</f>
        <v>4347298.5399999991</v>
      </c>
      <c r="R8" s="195">
        <f t="shared" ref="R8:S8" si="6">SUM(R10+R18+R46+R50+R55+R60)</f>
        <v>12767321</v>
      </c>
      <c r="S8" s="195">
        <f t="shared" si="6"/>
        <v>4859667.9099999992</v>
      </c>
      <c r="T8" s="228">
        <f>BazaZaUpit[[#This Row],[Izvršenje 01.01.-30.06.2023.]]/BazaZaUpit[[#This Row],[Izvršenje 01.01.-30.06.2022.]]*100</f>
        <v>111.78592556470714</v>
      </c>
      <c r="U8" s="228">
        <f>BazaZaUpit[[#This Row],[Izvršenje 01.01.-30.06.2023.]]/BazaZaUpit[[#This Row],[IZVORNI / TEKUĆI                           Plan za 2023.]]*100</f>
        <v>38.063333020294543</v>
      </c>
      <c r="V8" s="195">
        <f t="shared" ref="V8:X8" si="7">SUM(V10+V18+V46+V50+V55+V60)</f>
        <v>10115897.51</v>
      </c>
      <c r="W8" s="274">
        <f t="shared" si="7"/>
        <v>14167560</v>
      </c>
      <c r="X8" s="274">
        <f t="shared" si="7"/>
        <v>13826560</v>
      </c>
      <c r="Y8" s="274">
        <f>SUM(Y10+Y18+Y46+Y50+Y55+Y60)</f>
        <v>11948127.430000002</v>
      </c>
      <c r="Z8" s="274">
        <f>IFERROR(BazaZaUpit[[#This Row],[IZVRŠENJE TEKUĆA]]/BazaZaUpit[[#This Row],[IZVRŠENJE PRETHODNA]]*100," ")</f>
        <v>118.11238121173888</v>
      </c>
      <c r="AA8" s="274">
        <f>IFERROR(BazaZaUpit[[#This Row],[IZVRŠENJE TEKUĆA]]/BazaZaUpit[[#This Row],[TEKUĆI PLAN ]]*100," ")</f>
        <v>86.414317299458446</v>
      </c>
    </row>
    <row r="9" spans="1:27" s="45" customFormat="1" ht="12" x14ac:dyDescent="0.3">
      <c r="A9" s="65">
        <v>3</v>
      </c>
      <c r="B9" s="66" t="s">
        <v>113</v>
      </c>
      <c r="C9" s="66"/>
      <c r="D9" s="66"/>
      <c r="E9" s="66"/>
      <c r="F9" s="66"/>
      <c r="G9" s="66"/>
      <c r="H9" s="66"/>
      <c r="I9" s="66"/>
      <c r="J9" s="67">
        <f>SUM(J10+J18+J46+J50)</f>
        <v>9218792</v>
      </c>
      <c r="K9" s="67">
        <f>SUM(K10+K18+K46+K50)</f>
        <v>8962975.1799999997</v>
      </c>
      <c r="L9" s="196">
        <f>SUM(L10+L18+L46+L50)</f>
        <v>10008580</v>
      </c>
      <c r="M9" s="196"/>
      <c r="N9" s="196">
        <f>SUM(N10+N18+N46+N50)</f>
        <v>10335338</v>
      </c>
      <c r="O9" s="196">
        <f>SUM(O10+O18+O46+O50)</f>
        <v>10580007</v>
      </c>
      <c r="P9" s="197">
        <f>SUM(P10+P18+P46+P50)</f>
        <v>10923654</v>
      </c>
      <c r="Q9" s="197">
        <f>SUM(Q10+Q18+Q46+Q50)</f>
        <v>4300305.709999999</v>
      </c>
      <c r="R9" s="197">
        <f t="shared" ref="R9:S9" si="8">SUM(R10+R18+R46+R50)</f>
        <v>10008580</v>
      </c>
      <c r="S9" s="197">
        <f t="shared" si="8"/>
        <v>4787811.71</v>
      </c>
      <c r="T9" s="229">
        <f>BazaZaUpit[[#This Row],[Izvršenje 01.01.-30.06.2023.]]/BazaZaUpit[[#This Row],[Izvršenje 01.01.-30.06.2022.]]*100</f>
        <v>111.33654286173997</v>
      </c>
      <c r="U9" s="229">
        <f>BazaZaUpit[[#This Row],[Izvršenje 01.01.-30.06.2023.]]/BazaZaUpit[[#This Row],[IZVORNI / TEKUĆI                           Plan za 2023.]]*100</f>
        <v>47.837072891459123</v>
      </c>
      <c r="V9" s="197">
        <f t="shared" ref="V9:Y9" si="9">SUM(V10+V18+V46+V50)</f>
        <v>9703183.5500000007</v>
      </c>
      <c r="W9" s="275">
        <f t="shared" si="9"/>
        <v>12344538</v>
      </c>
      <c r="X9" s="275">
        <f t="shared" si="9"/>
        <v>12084538</v>
      </c>
      <c r="Y9" s="275">
        <f t="shared" si="9"/>
        <v>11798595.750000002</v>
      </c>
      <c r="Z9" s="275">
        <f>IFERROR(BazaZaUpit[[#This Row],[IZVRŠENJE TEKUĆA]]/BazaZaUpit[[#This Row],[IZVRŠENJE PRETHODNA]]*100," ")</f>
        <v>121.5951000947519</v>
      </c>
      <c r="AA9" s="275">
        <f>IFERROR(BazaZaUpit[[#This Row],[IZVRŠENJE TEKUĆA]]/BazaZaUpit[[#This Row],[TEKUĆI PLAN ]]*100," ")</f>
        <v>97.633817279568333</v>
      </c>
    </row>
    <row r="10" spans="1:27" s="42" customFormat="1" ht="12" x14ac:dyDescent="0.3">
      <c r="A10" s="68">
        <v>31</v>
      </c>
      <c r="B10" s="69" t="s">
        <v>11</v>
      </c>
      <c r="C10" s="69"/>
      <c r="D10" s="69"/>
      <c r="E10" s="69"/>
      <c r="F10" s="69"/>
      <c r="G10" s="69"/>
      <c r="H10" s="69"/>
      <c r="I10" s="69"/>
      <c r="J10" s="70">
        <f t="shared" ref="J10:O10" si="10">SUM(J11+J14+J16)</f>
        <v>8200997</v>
      </c>
      <c r="K10" s="70">
        <f t="shared" si="10"/>
        <v>7939362.9299999997</v>
      </c>
      <c r="L10" s="198">
        <f t="shared" si="10"/>
        <v>8519079</v>
      </c>
      <c r="M10" s="198"/>
      <c r="N10" s="198">
        <f t="shared" si="10"/>
        <v>8842038</v>
      </c>
      <c r="O10" s="198">
        <f t="shared" si="10"/>
        <v>9329407</v>
      </c>
      <c r="P10" s="199">
        <f t="shared" ref="P10:S10" si="11">SUM(P11+P14+P16)</f>
        <v>9724904</v>
      </c>
      <c r="Q10" s="199">
        <f>SUM(Q11+Q14+Q17)</f>
        <v>3885260.5599999996</v>
      </c>
      <c r="R10" s="199">
        <f t="shared" si="11"/>
        <v>8519079</v>
      </c>
      <c r="S10" s="199">
        <f t="shared" si="11"/>
        <v>4143432.3</v>
      </c>
      <c r="T10" s="229">
        <f>BazaZaUpit[[#This Row],[Izvršenje 01.01.-30.06.2023.]]/BazaZaUpit[[#This Row],[Izvršenje 01.01.-30.06.2022.]]*100</f>
        <v>106.64490157128613</v>
      </c>
      <c r="U10" s="229">
        <f>BazaZaUpit[[#This Row],[Izvršenje 01.01.-30.06.2023.]]/BazaZaUpit[[#This Row],[IZVORNI / TEKUĆI                           Plan za 2023.]]*100</f>
        <v>48.6370921081962</v>
      </c>
      <c r="V10" s="199">
        <f t="shared" ref="V10:Y10" si="12">SUM(V11+V14+V16)</f>
        <v>8501634.7400000002</v>
      </c>
      <c r="W10" s="276">
        <f>SUM(W11+W14+W16)</f>
        <v>10751388</v>
      </c>
      <c r="X10" s="276">
        <f t="shared" si="12"/>
        <v>10570388</v>
      </c>
      <c r="Y10" s="276">
        <f t="shared" si="12"/>
        <v>10545842.280000001</v>
      </c>
      <c r="Z10" s="276">
        <f>IFERROR(BazaZaUpit[[#This Row],[IZVRŠENJE TEKUĆA]]/BazaZaUpit[[#This Row],[IZVRŠENJE PRETHODNA]]*100," ")</f>
        <v>124.04487610343986</v>
      </c>
      <c r="AA10" s="276">
        <f>IFERROR(BazaZaUpit[[#This Row],[IZVRŠENJE TEKUĆA]]/BazaZaUpit[[#This Row],[TEKUĆI PLAN ]]*100," ")</f>
        <v>99.767787899554889</v>
      </c>
    </row>
    <row r="11" spans="1:27" s="42" customFormat="1" ht="12" x14ac:dyDescent="0.3">
      <c r="A11" s="68">
        <v>311</v>
      </c>
      <c r="B11" s="69" t="s">
        <v>8</v>
      </c>
      <c r="C11" s="69"/>
      <c r="D11" s="69"/>
      <c r="E11" s="69"/>
      <c r="F11" s="69"/>
      <c r="G11" s="69"/>
      <c r="H11" s="69"/>
      <c r="I11" s="69"/>
      <c r="J11" s="70">
        <f t="shared" ref="J11:O11" si="13">SUM(J12:J13)</f>
        <v>6871591</v>
      </c>
      <c r="K11" s="70">
        <f t="shared" si="13"/>
        <v>6651460.0800000001</v>
      </c>
      <c r="L11" s="200">
        <f t="shared" si="13"/>
        <v>7140488</v>
      </c>
      <c r="M11" s="200"/>
      <c r="N11" s="200">
        <f t="shared" si="13"/>
        <v>7409388</v>
      </c>
      <c r="O11" s="200">
        <f t="shared" si="13"/>
        <v>7807557</v>
      </c>
      <c r="P11" s="201">
        <f t="shared" ref="P11:S11" si="14">SUM(P12:P13)</f>
        <v>8129556</v>
      </c>
      <c r="Q11" s="201">
        <f t="shared" si="14"/>
        <v>3250171.28</v>
      </c>
      <c r="R11" s="201">
        <f t="shared" si="14"/>
        <v>7140488</v>
      </c>
      <c r="S11" s="201">
        <f t="shared" si="14"/>
        <v>3445335.25</v>
      </c>
      <c r="T11" s="229">
        <f>BazaZaUpit[[#This Row],[Izvršenje 01.01.-30.06.2023.]]/BazaZaUpit[[#This Row],[Izvršenje 01.01.-30.06.2022.]]*100</f>
        <v>106.0047287723249</v>
      </c>
      <c r="U11" s="229">
        <f>BazaZaUpit[[#This Row],[Izvršenje 01.01.-30.06.2023.]]/BazaZaUpit[[#This Row],[IZVORNI / TEKUĆI                           Plan za 2023.]]*100</f>
        <v>48.250697291277575</v>
      </c>
      <c r="V11" s="201">
        <f t="shared" ref="V11:Y11" si="15">SUM(V12:V13)</f>
        <v>7077755.8399999999</v>
      </c>
      <c r="W11" s="277">
        <f>SUM(W12:W13)</f>
        <v>8990388</v>
      </c>
      <c r="X11" s="277">
        <f t="shared" si="15"/>
        <v>8860388</v>
      </c>
      <c r="Y11" s="277">
        <f t="shared" si="15"/>
        <v>8846894.0100000016</v>
      </c>
      <c r="Z11" s="277">
        <f>IFERROR(BazaZaUpit[[#This Row],[IZVRŠENJE TEKUĆA]]/BazaZaUpit[[#This Row],[IZVRŠENJE PRETHODNA]]*100," ")</f>
        <v>124.99575020660789</v>
      </c>
      <c r="AA11" s="277">
        <f>IFERROR(BazaZaUpit[[#This Row],[IZVRŠENJE TEKUĆA]]/BazaZaUpit[[#This Row],[TEKUĆI PLAN ]]*100," ")</f>
        <v>99.847704299179696</v>
      </c>
    </row>
    <row r="12" spans="1:27" x14ac:dyDescent="0.3">
      <c r="A12" s="10">
        <v>3111</v>
      </c>
      <c r="B12" s="5" t="s">
        <v>7</v>
      </c>
      <c r="C12" s="5"/>
      <c r="D12" s="5"/>
      <c r="E12" s="5"/>
      <c r="F12" s="5"/>
      <c r="G12" s="5"/>
      <c r="H12" s="5"/>
      <c r="I12" s="5"/>
      <c r="J12" s="6">
        <v>6845046</v>
      </c>
      <c r="K12" s="6">
        <v>6625026.1299999999</v>
      </c>
      <c r="L12" s="202">
        <v>7113943</v>
      </c>
      <c r="M12" s="202"/>
      <c r="N12" s="202">
        <v>7379388</v>
      </c>
      <c r="O12" s="202">
        <v>7777557</v>
      </c>
      <c r="P12" s="203">
        <v>8099556</v>
      </c>
      <c r="Q12" s="204">
        <v>3240322.84</v>
      </c>
      <c r="R12" s="205">
        <v>7113943</v>
      </c>
      <c r="S12" s="204">
        <v>3432433.36</v>
      </c>
      <c r="T12" s="230">
        <f>BazaZaUpit[[#This Row],[Izvršenje 01.01.-30.06.2023.]]/BazaZaUpit[[#This Row],[Izvršenje 01.01.-30.06.2022.]]*100</f>
        <v>105.92874628504609</v>
      </c>
      <c r="U12" s="230">
        <f>BazaZaUpit[[#This Row],[Izvršenje 01.01.-30.06.2023.]]/BazaZaUpit[[#This Row],[IZVORNI / TEKUĆI                           Plan za 2023.]]*100</f>
        <v>48.249379563485398</v>
      </c>
      <c r="V12" s="204">
        <v>7054804.0499999998</v>
      </c>
      <c r="W12" s="278">
        <v>8960388</v>
      </c>
      <c r="X12" s="278">
        <v>8830388</v>
      </c>
      <c r="Y12" s="278">
        <v>8821720.3000000007</v>
      </c>
      <c r="Z12" s="278">
        <f>IFERROR(BazaZaUpit[[#This Row],[IZVRŠENJE TEKUĆA]]/BazaZaUpit[[#This Row],[IZVRŠENJE PRETHODNA]]*100," ")</f>
        <v>125.04557514960322</v>
      </c>
      <c r="AA12" s="278">
        <f>IFERROR(BazaZaUpit[[#This Row],[IZVRŠENJE TEKUĆA]]/BazaZaUpit[[#This Row],[TEKUĆI PLAN ]]*100," ")</f>
        <v>99.901842365250545</v>
      </c>
    </row>
    <row r="13" spans="1:27" x14ac:dyDescent="0.3">
      <c r="A13" s="10">
        <v>3113</v>
      </c>
      <c r="B13" s="5" t="s">
        <v>29</v>
      </c>
      <c r="C13" s="5"/>
      <c r="D13" s="5"/>
      <c r="E13" s="5"/>
      <c r="F13" s="5"/>
      <c r="G13" s="5"/>
      <c r="H13" s="5"/>
      <c r="I13" s="5"/>
      <c r="J13" s="6">
        <v>26545</v>
      </c>
      <c r="K13" s="6">
        <v>26433.95</v>
      </c>
      <c r="L13" s="202">
        <v>26545</v>
      </c>
      <c r="M13" s="202"/>
      <c r="N13" s="202">
        <v>30000</v>
      </c>
      <c r="O13" s="202">
        <v>30000</v>
      </c>
      <c r="P13" s="203">
        <v>30000</v>
      </c>
      <c r="Q13" s="204">
        <v>9848.44</v>
      </c>
      <c r="R13" s="205">
        <v>26545</v>
      </c>
      <c r="S13" s="204">
        <v>12901.89</v>
      </c>
      <c r="T13" s="230">
        <f>BazaZaUpit[[#This Row],[Izvršenje 01.01.-30.06.2023.]]/BazaZaUpit[[#This Row],[Izvršenje 01.01.-30.06.2022.]]*100</f>
        <v>131.00440272774162</v>
      </c>
      <c r="U13" s="230">
        <f>BazaZaUpit[[#This Row],[Izvršenje 01.01.-30.06.2023.]]/BazaZaUpit[[#This Row],[IZVORNI / TEKUĆI                           Plan za 2023.]]*100</f>
        <v>48.603842531550193</v>
      </c>
      <c r="V13" s="204">
        <v>22951.79</v>
      </c>
      <c r="W13" s="278">
        <v>30000</v>
      </c>
      <c r="X13" s="278">
        <v>30000</v>
      </c>
      <c r="Y13" s="278">
        <v>25173.71</v>
      </c>
      <c r="Z13" s="278">
        <f>IFERROR(BazaZaUpit[[#This Row],[IZVRŠENJE TEKUĆA]]/BazaZaUpit[[#This Row],[IZVRŠENJE PRETHODNA]]*100," ")</f>
        <v>109.680813566175</v>
      </c>
      <c r="AA13" s="278">
        <f>IFERROR(BazaZaUpit[[#This Row],[IZVRŠENJE TEKUĆA]]/BazaZaUpit[[#This Row],[TEKUĆI PLAN ]]*100," ")</f>
        <v>83.912366666666657</v>
      </c>
    </row>
    <row r="14" spans="1:27" s="42" customFormat="1" ht="12" x14ac:dyDescent="0.3">
      <c r="A14" s="68">
        <v>312</v>
      </c>
      <c r="B14" s="69" t="s">
        <v>9</v>
      </c>
      <c r="C14" s="69"/>
      <c r="D14" s="69"/>
      <c r="E14" s="69"/>
      <c r="F14" s="69"/>
      <c r="G14" s="69"/>
      <c r="H14" s="69"/>
      <c r="I14" s="69"/>
      <c r="J14" s="70">
        <f t="shared" ref="J14:S14" si="16">SUM(J15)</f>
        <v>195594</v>
      </c>
      <c r="K14" s="70">
        <f t="shared" si="16"/>
        <v>212449.39</v>
      </c>
      <c r="L14" s="200">
        <f t="shared" si="16"/>
        <v>200411</v>
      </c>
      <c r="M14" s="200"/>
      <c r="N14" s="200">
        <f t="shared" si="16"/>
        <v>210100</v>
      </c>
      <c r="O14" s="200">
        <f t="shared" si="16"/>
        <v>233600</v>
      </c>
      <c r="P14" s="201">
        <f t="shared" si="16"/>
        <v>253968</v>
      </c>
      <c r="Q14" s="201">
        <f t="shared" si="16"/>
        <v>110345.5</v>
      </c>
      <c r="R14" s="201">
        <f t="shared" si="16"/>
        <v>200411</v>
      </c>
      <c r="S14" s="201">
        <f t="shared" si="16"/>
        <v>137411.94</v>
      </c>
      <c r="T14" s="229">
        <f>BazaZaUpit[[#This Row],[Izvršenje 01.01.-30.06.2023.]]/BazaZaUpit[[#This Row],[Izvršenje 01.01.-30.06.2022.]]*100</f>
        <v>124.52881177755324</v>
      </c>
      <c r="U14" s="229">
        <f>BazaZaUpit[[#This Row],[Izvršenje 01.01.-30.06.2023.]]/BazaZaUpit[[#This Row],[IZVORNI / TEKUĆI                           Plan za 2023.]]*100</f>
        <v>68.565068783649593</v>
      </c>
      <c r="V14" s="201">
        <f t="shared" ref="V14:Y14" si="17">SUM(V15)</f>
        <v>270858.58</v>
      </c>
      <c r="W14" s="277">
        <f t="shared" si="17"/>
        <v>277600</v>
      </c>
      <c r="X14" s="277">
        <f t="shared" si="17"/>
        <v>262600</v>
      </c>
      <c r="Y14" s="277">
        <f t="shared" si="17"/>
        <v>252210.77</v>
      </c>
      <c r="Z14" s="277">
        <f>IFERROR(BazaZaUpit[[#This Row],[IZVRŠENJE TEKUĆA]]/BazaZaUpit[[#This Row],[IZVRŠENJE PRETHODNA]]*100," ")</f>
        <v>93.115296550694453</v>
      </c>
      <c r="AA14" s="277">
        <f>IFERROR(BazaZaUpit[[#This Row],[IZVRŠENJE TEKUĆA]]/BazaZaUpit[[#This Row],[TEKUĆI PLAN ]]*100," ")</f>
        <v>96.043705255140893</v>
      </c>
    </row>
    <row r="15" spans="1:27" x14ac:dyDescent="0.3">
      <c r="A15" s="10">
        <v>3121</v>
      </c>
      <c r="B15" s="5" t="s">
        <v>9</v>
      </c>
      <c r="C15" s="5"/>
      <c r="D15" s="5"/>
      <c r="E15" s="5"/>
      <c r="F15" s="5"/>
      <c r="G15" s="5"/>
      <c r="H15" s="5"/>
      <c r="I15" s="5"/>
      <c r="J15" s="6">
        <v>195594</v>
      </c>
      <c r="K15" s="6">
        <v>212449.39</v>
      </c>
      <c r="L15" s="202">
        <v>200411</v>
      </c>
      <c r="M15" s="202"/>
      <c r="N15" s="202">
        <v>210100</v>
      </c>
      <c r="O15" s="202">
        <v>233600</v>
      </c>
      <c r="P15" s="203">
        <v>253968</v>
      </c>
      <c r="Q15" s="204">
        <v>110345.5</v>
      </c>
      <c r="R15" s="205">
        <v>200411</v>
      </c>
      <c r="S15" s="204">
        <v>137411.94</v>
      </c>
      <c r="T15" s="230">
        <f>BazaZaUpit[[#This Row],[Izvršenje 01.01.-30.06.2023.]]/BazaZaUpit[[#This Row],[Izvršenje 01.01.-30.06.2022.]]*100</f>
        <v>124.52881177755324</v>
      </c>
      <c r="U15" s="230">
        <f>BazaZaUpit[[#This Row],[Izvršenje 01.01.-30.06.2023.]]/BazaZaUpit[[#This Row],[IZVORNI / TEKUĆI                           Plan za 2023.]]*100</f>
        <v>68.565068783649593</v>
      </c>
      <c r="V15" s="204">
        <v>270858.58</v>
      </c>
      <c r="W15" s="278">
        <v>277600</v>
      </c>
      <c r="X15" s="278">
        <v>262600</v>
      </c>
      <c r="Y15" s="278">
        <v>252210.77</v>
      </c>
      <c r="Z15" s="278">
        <f>IFERROR(BazaZaUpit[[#This Row],[IZVRŠENJE TEKUĆA]]/BazaZaUpit[[#This Row],[IZVRŠENJE PRETHODNA]]*100," ")</f>
        <v>93.115296550694453</v>
      </c>
      <c r="AA15" s="278">
        <f>IFERROR(BazaZaUpit[[#This Row],[IZVRŠENJE TEKUĆA]]/BazaZaUpit[[#This Row],[TEKUĆI PLAN ]]*100," ")</f>
        <v>96.043705255140893</v>
      </c>
    </row>
    <row r="16" spans="1:27" s="42" customFormat="1" ht="12" x14ac:dyDescent="0.3">
      <c r="A16" s="68">
        <v>313</v>
      </c>
      <c r="B16" s="69" t="s">
        <v>10</v>
      </c>
      <c r="C16" s="69"/>
      <c r="D16" s="69"/>
      <c r="E16" s="69"/>
      <c r="F16" s="69"/>
      <c r="G16" s="69"/>
      <c r="H16" s="69"/>
      <c r="I16" s="69"/>
      <c r="J16" s="70">
        <f t="shared" ref="J16:S16" si="18">SUM(J17)</f>
        <v>1133812</v>
      </c>
      <c r="K16" s="70">
        <f t="shared" si="18"/>
        <v>1075453.46</v>
      </c>
      <c r="L16" s="198">
        <f t="shared" si="18"/>
        <v>1178180</v>
      </c>
      <c r="M16" s="198"/>
      <c r="N16" s="198">
        <f t="shared" si="18"/>
        <v>1222550</v>
      </c>
      <c r="O16" s="198">
        <f t="shared" si="18"/>
        <v>1288250</v>
      </c>
      <c r="P16" s="199">
        <f t="shared" si="18"/>
        <v>1341380</v>
      </c>
      <c r="Q16" s="199">
        <f t="shared" si="18"/>
        <v>524743.78</v>
      </c>
      <c r="R16" s="199">
        <f t="shared" si="18"/>
        <v>1178180</v>
      </c>
      <c r="S16" s="199">
        <f t="shared" si="18"/>
        <v>560685.11</v>
      </c>
      <c r="T16" s="229">
        <f>BazaZaUpit[[#This Row],[Izvršenje 01.01.-30.06.2023.]]/BazaZaUpit[[#This Row],[Izvršenje 01.01.-30.06.2022.]]*100</f>
        <v>106.84931034342131</v>
      </c>
      <c r="U16" s="229">
        <f>BazaZaUpit[[#This Row],[Izvršenje 01.01.-30.06.2023.]]/BazaZaUpit[[#This Row],[IZVORNI / TEKUĆI                           Plan za 2023.]]*100</f>
        <v>47.589087405999081</v>
      </c>
      <c r="V16" s="199">
        <f t="shared" ref="V16:Y16" si="19">SUM(V17)</f>
        <v>1153020.32</v>
      </c>
      <c r="W16" s="276">
        <f t="shared" si="19"/>
        <v>1483400</v>
      </c>
      <c r="X16" s="276">
        <f t="shared" si="19"/>
        <v>1447400</v>
      </c>
      <c r="Y16" s="276">
        <f t="shared" si="19"/>
        <v>1446737.5</v>
      </c>
      <c r="Z16" s="276">
        <f>IFERROR(BazaZaUpit[[#This Row],[IZVRŠENJE TEKUĆA]]/BazaZaUpit[[#This Row],[IZVRŠENJE PRETHODNA]]*100," ")</f>
        <v>125.47372105289523</v>
      </c>
      <c r="AA16" s="276">
        <f>IFERROR(BazaZaUpit[[#This Row],[IZVRŠENJE TEKUĆA]]/BazaZaUpit[[#This Row],[TEKUĆI PLAN ]]*100," ")</f>
        <v>99.954228271383172</v>
      </c>
    </row>
    <row r="17" spans="1:27" x14ac:dyDescent="0.3">
      <c r="A17" s="10">
        <v>3132</v>
      </c>
      <c r="B17" s="5" t="s">
        <v>73</v>
      </c>
      <c r="C17" s="5"/>
      <c r="D17" s="5"/>
      <c r="E17" s="5"/>
      <c r="F17" s="5"/>
      <c r="G17" s="5"/>
      <c r="H17" s="5"/>
      <c r="I17" s="5"/>
      <c r="J17" s="6">
        <v>1133812</v>
      </c>
      <c r="K17" s="6">
        <v>1075453.46</v>
      </c>
      <c r="L17" s="202">
        <v>1178180</v>
      </c>
      <c r="M17" s="202"/>
      <c r="N17" s="202">
        <v>1222550</v>
      </c>
      <c r="O17" s="202">
        <v>1288250</v>
      </c>
      <c r="P17" s="203">
        <v>1341380</v>
      </c>
      <c r="Q17" s="204">
        <v>524743.78</v>
      </c>
      <c r="R17" s="205">
        <v>1178180</v>
      </c>
      <c r="S17" s="204">
        <v>560685.11</v>
      </c>
      <c r="T17" s="230">
        <f>BazaZaUpit[[#This Row],[Izvršenje 01.01.-30.06.2023.]]/BazaZaUpit[[#This Row],[Izvršenje 01.01.-30.06.2022.]]*100</f>
        <v>106.84931034342131</v>
      </c>
      <c r="U17" s="230">
        <f>BazaZaUpit[[#This Row],[Izvršenje 01.01.-30.06.2023.]]/BazaZaUpit[[#This Row],[IZVORNI / TEKUĆI                           Plan za 2023.]]*100</f>
        <v>47.589087405999081</v>
      </c>
      <c r="V17" s="204">
        <v>1153020.32</v>
      </c>
      <c r="W17" s="278">
        <v>1483400</v>
      </c>
      <c r="X17" s="278">
        <v>1447400</v>
      </c>
      <c r="Y17" s="278">
        <v>1446737.5</v>
      </c>
      <c r="Z17" s="278">
        <f>IFERROR(BazaZaUpit[[#This Row],[IZVRŠENJE TEKUĆA]]/BazaZaUpit[[#This Row],[IZVRŠENJE PRETHODNA]]*100," ")</f>
        <v>125.47372105289523</v>
      </c>
      <c r="AA17" s="278">
        <f>IFERROR(BazaZaUpit[[#This Row],[IZVRŠENJE TEKUĆA]]/BazaZaUpit[[#This Row],[TEKUĆI PLAN ]]*100," ")</f>
        <v>99.954228271383172</v>
      </c>
    </row>
    <row r="18" spans="1:27" s="42" customFormat="1" ht="12" x14ac:dyDescent="0.3">
      <c r="A18" s="68">
        <v>32</v>
      </c>
      <c r="B18" s="69" t="s">
        <v>21</v>
      </c>
      <c r="C18" s="69"/>
      <c r="D18" s="69"/>
      <c r="E18" s="69"/>
      <c r="F18" s="69"/>
      <c r="G18" s="69"/>
      <c r="H18" s="69"/>
      <c r="I18" s="69"/>
      <c r="J18" s="70">
        <f>SUM(J19+J24+J30+J39)</f>
        <v>1003860</v>
      </c>
      <c r="K18" s="70">
        <f>SUM(K19+K24+K30+K39)</f>
        <v>1020509.85</v>
      </c>
      <c r="L18" s="198">
        <f>SUM(L19+L24+L30+L39)</f>
        <v>1478883</v>
      </c>
      <c r="M18" s="198"/>
      <c r="N18" s="198">
        <f>SUM(N19+N24+N30+N39)</f>
        <v>1482300</v>
      </c>
      <c r="O18" s="198">
        <f>SUM(O19+O24+O30+O39)</f>
        <v>1239600</v>
      </c>
      <c r="P18" s="199">
        <f>SUM(P19+P24+P30+P39)</f>
        <v>1187750</v>
      </c>
      <c r="Q18" s="199">
        <f t="shared" ref="Q18:S18" si="20">SUM(Q19+Q24+Q30+Q39)</f>
        <v>414646.98</v>
      </c>
      <c r="R18" s="199">
        <f t="shared" si="20"/>
        <v>1478883</v>
      </c>
      <c r="S18" s="199">
        <f t="shared" si="20"/>
        <v>644379.41</v>
      </c>
      <c r="T18" s="229">
        <f>BazaZaUpit[[#This Row],[Izvršenje 01.01.-30.06.2023.]]/BazaZaUpit[[#This Row],[Izvršenje 01.01.-30.06.2022.]]*100</f>
        <v>155.40434178490824</v>
      </c>
      <c r="U18" s="229">
        <f>BazaZaUpit[[#This Row],[Izvršenje 01.01.-30.06.2023.]]/BazaZaUpit[[#This Row],[IZVORNI / TEKUĆI                           Plan za 2023.]]*100</f>
        <v>43.572034434096544</v>
      </c>
      <c r="V18" s="199">
        <f t="shared" ref="V18:Y18" si="21">SUM(V19+V24+V30+V39)</f>
        <v>1199159.8</v>
      </c>
      <c r="W18" s="276">
        <f>SUM(W19+W24+W30+W39)</f>
        <v>1581900</v>
      </c>
      <c r="X18" s="276">
        <f t="shared" si="21"/>
        <v>1502900</v>
      </c>
      <c r="Y18" s="276">
        <f t="shared" si="21"/>
        <v>1250573.74</v>
      </c>
      <c r="Z18" s="276">
        <f>IFERROR(BazaZaUpit[[#This Row],[IZVRŠENJE TEKUĆA]]/BazaZaUpit[[#This Row],[IZVRŠENJE PRETHODNA]]*100," ")</f>
        <v>104.28749696245654</v>
      </c>
      <c r="AA18" s="276">
        <f>IFERROR(BazaZaUpit[[#This Row],[IZVRŠENJE TEKUĆA]]/BazaZaUpit[[#This Row],[TEKUĆI PLAN ]]*100," ")</f>
        <v>83.210708629982037</v>
      </c>
    </row>
    <row r="19" spans="1:27" s="42" customFormat="1" ht="12" x14ac:dyDescent="0.3">
      <c r="A19" s="68">
        <v>321</v>
      </c>
      <c r="B19" s="69" t="s">
        <v>13</v>
      </c>
      <c r="C19" s="69"/>
      <c r="D19" s="69"/>
      <c r="E19" s="69"/>
      <c r="F19" s="69"/>
      <c r="G19" s="69"/>
      <c r="H19" s="69"/>
      <c r="I19" s="69"/>
      <c r="J19" s="70">
        <f t="shared" ref="J19:O19" si="22">SUM(J20:J23)</f>
        <v>317207</v>
      </c>
      <c r="K19" s="70">
        <f t="shared" si="22"/>
        <v>247669.30000000002</v>
      </c>
      <c r="L19" s="198">
        <f t="shared" si="22"/>
        <v>390205</v>
      </c>
      <c r="M19" s="198"/>
      <c r="N19" s="198">
        <f t="shared" si="22"/>
        <v>370000</v>
      </c>
      <c r="O19" s="198">
        <f t="shared" si="22"/>
        <v>392000</v>
      </c>
      <c r="P19" s="199">
        <f>SUM(P20:P23)</f>
        <v>402000</v>
      </c>
      <c r="Q19" s="199">
        <f t="shared" ref="Q19:S19" si="23">SUM(Q20:Q23)</f>
        <v>105424.15999999999</v>
      </c>
      <c r="R19" s="199">
        <f t="shared" si="23"/>
        <v>390205</v>
      </c>
      <c r="S19" s="199">
        <f t="shared" si="23"/>
        <v>148467.44999999998</v>
      </c>
      <c r="T19" s="229">
        <f>BazaZaUpit[[#This Row],[Izvršenje 01.01.-30.06.2023.]]/BazaZaUpit[[#This Row],[Izvršenje 01.01.-30.06.2022.]]*100</f>
        <v>140.82867722161598</v>
      </c>
      <c r="U19" s="229">
        <f>BazaZaUpit[[#This Row],[Izvršenje 01.01.-30.06.2023.]]/BazaZaUpit[[#This Row],[IZVORNI / TEKUĆI                           Plan za 2023.]]*100</f>
        <v>38.04857703002267</v>
      </c>
      <c r="V19" s="199">
        <f t="shared" ref="V19:Y19" si="24">SUM(V20:V23)</f>
        <v>282545.82</v>
      </c>
      <c r="W19" s="276">
        <f t="shared" si="24"/>
        <v>370000</v>
      </c>
      <c r="X19" s="276">
        <f t="shared" si="24"/>
        <v>370000</v>
      </c>
      <c r="Y19" s="276">
        <f t="shared" si="24"/>
        <v>325666.92000000004</v>
      </c>
      <c r="Z19" s="276">
        <f>IFERROR(BazaZaUpit[[#This Row],[IZVRŠENJE TEKUĆA]]/BazaZaUpit[[#This Row],[IZVRŠENJE PRETHODNA]]*100," ")</f>
        <v>115.26163083920338</v>
      </c>
      <c r="AA19" s="276">
        <f>IFERROR(BazaZaUpit[[#This Row],[IZVRŠENJE TEKUĆA]]/BazaZaUpit[[#This Row],[TEKUĆI PLAN ]]*100," ")</f>
        <v>88.018086486486496</v>
      </c>
    </row>
    <row r="20" spans="1:27" x14ac:dyDescent="0.3">
      <c r="A20" s="10">
        <v>3211</v>
      </c>
      <c r="B20" s="9" t="s">
        <v>42</v>
      </c>
      <c r="C20" s="9"/>
      <c r="D20" s="9"/>
      <c r="E20" s="9"/>
      <c r="F20" s="9"/>
      <c r="G20" s="9"/>
      <c r="H20" s="9"/>
      <c r="I20" s="9"/>
      <c r="J20" s="6">
        <v>106178</v>
      </c>
      <c r="K20" s="6">
        <v>59814.19</v>
      </c>
      <c r="L20" s="202">
        <v>119451</v>
      </c>
      <c r="M20" s="202"/>
      <c r="N20" s="202">
        <v>120000</v>
      </c>
      <c r="O20" s="202">
        <v>120000</v>
      </c>
      <c r="P20" s="203">
        <v>120000</v>
      </c>
      <c r="Q20" s="204">
        <v>15181.42</v>
      </c>
      <c r="R20" s="205">
        <v>119451</v>
      </c>
      <c r="S20" s="204">
        <v>44529.65</v>
      </c>
      <c r="T20" s="230">
        <f>BazaZaUpit[[#This Row],[Izvršenje 01.01.-30.06.2023.]]/BazaZaUpit[[#This Row],[Izvršenje 01.01.-30.06.2022.]]*100</f>
        <v>293.31676483491009</v>
      </c>
      <c r="U20" s="230">
        <f>BazaZaUpit[[#This Row],[Izvršenje 01.01.-30.06.2023.]]/BazaZaUpit[[#This Row],[IZVORNI / TEKUĆI                           Plan za 2023.]]*100</f>
        <v>37.278591221505053</v>
      </c>
      <c r="V20" s="204">
        <v>90346.67</v>
      </c>
      <c r="W20" s="278">
        <v>120000</v>
      </c>
      <c r="X20" s="278">
        <v>120000</v>
      </c>
      <c r="Y20" s="278">
        <v>123964.35</v>
      </c>
      <c r="Z20" s="278">
        <f>IFERROR(BazaZaUpit[[#This Row],[IZVRŠENJE TEKUĆA]]/BazaZaUpit[[#This Row],[IZVRŠENJE PRETHODNA]]*100," ")</f>
        <v>137.20965033907726</v>
      </c>
      <c r="AA20" s="278">
        <f>IFERROR(BazaZaUpit[[#This Row],[IZVRŠENJE TEKUĆA]]/BazaZaUpit[[#This Row],[TEKUĆI PLAN ]]*100," ")</f>
        <v>103.30362500000001</v>
      </c>
    </row>
    <row r="21" spans="1:27" x14ac:dyDescent="0.3">
      <c r="A21" s="10">
        <v>3212</v>
      </c>
      <c r="B21" s="5" t="s">
        <v>102</v>
      </c>
      <c r="C21" s="5"/>
      <c r="D21" s="5"/>
      <c r="E21" s="5"/>
      <c r="F21" s="5"/>
      <c r="G21" s="5"/>
      <c r="H21" s="5"/>
      <c r="I21" s="5"/>
      <c r="J21" s="6">
        <v>156613</v>
      </c>
      <c r="K21" s="6">
        <v>171874.82</v>
      </c>
      <c r="L21" s="202">
        <v>217665</v>
      </c>
      <c r="M21" s="202"/>
      <c r="N21" s="202">
        <v>196000</v>
      </c>
      <c r="O21" s="202">
        <v>218000</v>
      </c>
      <c r="P21" s="203">
        <v>228000</v>
      </c>
      <c r="Q21" s="204">
        <v>86461.48</v>
      </c>
      <c r="R21" s="205">
        <v>217665</v>
      </c>
      <c r="S21" s="204">
        <v>92943.75</v>
      </c>
      <c r="T21" s="230">
        <f>BazaZaUpit[[#This Row],[Izvršenje 01.01.-30.06.2023.]]/BazaZaUpit[[#This Row],[Izvršenje 01.01.-30.06.2022.]]*100</f>
        <v>107.49729243589168</v>
      </c>
      <c r="U21" s="230">
        <f>BazaZaUpit[[#This Row],[Izvršenje 01.01.-30.06.2023.]]/BazaZaUpit[[#This Row],[IZVORNI / TEKUĆI                           Plan za 2023.]]*100</f>
        <v>42.700365240162633</v>
      </c>
      <c r="V21" s="204">
        <v>173039.23</v>
      </c>
      <c r="W21" s="278">
        <v>196000</v>
      </c>
      <c r="X21" s="278">
        <v>196000</v>
      </c>
      <c r="Y21" s="278">
        <v>179776.81</v>
      </c>
      <c r="Z21" s="278">
        <f>IFERROR(BazaZaUpit[[#This Row],[IZVRŠENJE TEKUĆA]]/BazaZaUpit[[#This Row],[IZVRŠENJE PRETHODNA]]*100," ")</f>
        <v>103.89367197253479</v>
      </c>
      <c r="AA21" s="278">
        <f>IFERROR(BazaZaUpit[[#This Row],[IZVRŠENJE TEKUĆA]]/BazaZaUpit[[#This Row],[TEKUĆI PLAN ]]*100," ")</f>
        <v>91.722862244897968</v>
      </c>
    </row>
    <row r="22" spans="1:27" x14ac:dyDescent="0.3">
      <c r="A22" s="10">
        <v>3213</v>
      </c>
      <c r="B22" s="9" t="s">
        <v>43</v>
      </c>
      <c r="C22" s="9"/>
      <c r="D22" s="9"/>
      <c r="E22" s="9"/>
      <c r="F22" s="9"/>
      <c r="G22" s="9"/>
      <c r="H22" s="9"/>
      <c r="I22" s="9"/>
      <c r="J22" s="6">
        <v>53089</v>
      </c>
      <c r="K22" s="6">
        <v>15980.29</v>
      </c>
      <c r="L22" s="202">
        <v>53089</v>
      </c>
      <c r="M22" s="202"/>
      <c r="N22" s="202">
        <v>54000</v>
      </c>
      <c r="O22" s="202">
        <v>54000</v>
      </c>
      <c r="P22" s="203">
        <v>54000</v>
      </c>
      <c r="Q22" s="204">
        <v>3781.26</v>
      </c>
      <c r="R22" s="205">
        <v>53089</v>
      </c>
      <c r="S22" s="204">
        <v>10994.05</v>
      </c>
      <c r="T22" s="230">
        <f>BazaZaUpit[[#This Row],[Izvršenje 01.01.-30.06.2023.]]/BazaZaUpit[[#This Row],[Izvršenje 01.01.-30.06.2022.]]*100</f>
        <v>290.75096660901386</v>
      </c>
      <c r="U22" s="230">
        <f>BazaZaUpit[[#This Row],[Izvršenje 01.01.-30.06.2023.]]/BazaZaUpit[[#This Row],[IZVORNI / TEKUĆI                           Plan za 2023.]]*100</f>
        <v>20.708715553127767</v>
      </c>
      <c r="V22" s="204">
        <v>19159.919999999998</v>
      </c>
      <c r="W22" s="278">
        <v>54000</v>
      </c>
      <c r="X22" s="278">
        <v>54000</v>
      </c>
      <c r="Y22" s="278">
        <v>21925.759999999998</v>
      </c>
      <c r="Z22" s="278">
        <f>IFERROR(BazaZaUpit[[#This Row],[IZVRŠENJE TEKUĆA]]/BazaZaUpit[[#This Row],[IZVRŠENJE PRETHODNA]]*100," ")</f>
        <v>114.43555087912685</v>
      </c>
      <c r="AA22" s="278">
        <f>IFERROR(BazaZaUpit[[#This Row],[IZVRŠENJE TEKUĆA]]/BazaZaUpit[[#This Row],[TEKUĆI PLAN ]]*100," ")</f>
        <v>40.603259259259254</v>
      </c>
    </row>
    <row r="23" spans="1:27" x14ac:dyDescent="0.3">
      <c r="A23" s="10">
        <v>3214</v>
      </c>
      <c r="B23" s="5" t="s">
        <v>44</v>
      </c>
      <c r="C23" s="5"/>
      <c r="D23" s="5"/>
      <c r="E23" s="5"/>
      <c r="F23" s="5"/>
      <c r="G23" s="5"/>
      <c r="H23" s="5"/>
      <c r="I23" s="5"/>
      <c r="J23" s="6">
        <v>1327</v>
      </c>
      <c r="K23" s="6"/>
      <c r="L23" s="202">
        <v>0</v>
      </c>
      <c r="M23" s="202"/>
      <c r="N23" s="202"/>
      <c r="O23" s="202"/>
      <c r="P23" s="203"/>
      <c r="Q23" s="204"/>
      <c r="R23" s="205"/>
      <c r="S23" s="204"/>
      <c r="T23" s="230"/>
      <c r="U23" s="230"/>
      <c r="V23" s="204"/>
      <c r="W23" s="278"/>
      <c r="X23" s="278"/>
      <c r="Y23" s="278"/>
      <c r="Z23" s="278" t="str">
        <f>IFERROR(BazaZaUpit[[#This Row],[IZVRŠENJE TEKUĆA]]/BazaZaUpit[[#This Row],[IZVRŠENJE PRETHODNA]]*100," ")</f>
        <v xml:space="preserve"> </v>
      </c>
      <c r="AA23" s="278" t="str">
        <f>IFERROR(BazaZaUpit[[#This Row],[IZVRŠENJE TEKUĆA]]/BazaZaUpit[[#This Row],[TEKUĆI PLAN ]]*100," ")</f>
        <v xml:space="preserve"> </v>
      </c>
    </row>
    <row r="24" spans="1:27" s="42" customFormat="1" ht="12" x14ac:dyDescent="0.3">
      <c r="A24" s="68">
        <v>322</v>
      </c>
      <c r="B24" s="69" t="s">
        <v>15</v>
      </c>
      <c r="C24" s="69"/>
      <c r="D24" s="69"/>
      <c r="E24" s="69"/>
      <c r="F24" s="69"/>
      <c r="G24" s="69"/>
      <c r="H24" s="69"/>
      <c r="I24" s="69"/>
      <c r="J24" s="70">
        <f t="shared" ref="J24:O24" si="25">SUM(J25:J29)</f>
        <v>199415</v>
      </c>
      <c r="K24" s="70">
        <f t="shared" si="25"/>
        <v>193255.21</v>
      </c>
      <c r="L24" s="198">
        <f t="shared" si="25"/>
        <v>267570</v>
      </c>
      <c r="M24" s="198"/>
      <c r="N24" s="198">
        <f t="shared" si="25"/>
        <v>276950</v>
      </c>
      <c r="O24" s="198">
        <f t="shared" si="25"/>
        <v>276950</v>
      </c>
      <c r="P24" s="199">
        <f t="shared" ref="P24:S24" si="26">SUM(P25:P29)</f>
        <v>276950</v>
      </c>
      <c r="Q24" s="199">
        <f t="shared" si="26"/>
        <v>109041.53</v>
      </c>
      <c r="R24" s="199">
        <f t="shared" si="26"/>
        <v>267570</v>
      </c>
      <c r="S24" s="199">
        <f t="shared" si="26"/>
        <v>121376.65999999999</v>
      </c>
      <c r="T24" s="229">
        <f>BazaZaUpit[[#This Row],[Izvršenje 01.01.-30.06.2023.]]/BazaZaUpit[[#This Row],[Izvršenje 01.01.-30.06.2022.]]*100</f>
        <v>111.31232292870432</v>
      </c>
      <c r="U24" s="229">
        <f>BazaZaUpit[[#This Row],[Izvršenje 01.01.-30.06.2023.]]/BazaZaUpit[[#This Row],[IZVORNI / TEKUĆI                           Plan za 2023.]]*100</f>
        <v>45.362581754307278</v>
      </c>
      <c r="V24" s="199">
        <f t="shared" ref="V24:Y24" si="27">SUM(V25:V29)</f>
        <v>191509.76000000001</v>
      </c>
      <c r="W24" s="276">
        <f t="shared" si="27"/>
        <v>276950</v>
      </c>
      <c r="X24" s="276">
        <f t="shared" si="27"/>
        <v>197950</v>
      </c>
      <c r="Y24" s="276">
        <f t="shared" si="27"/>
        <v>138926.28</v>
      </c>
      <c r="Z24" s="276">
        <f>IFERROR(BazaZaUpit[[#This Row],[IZVRŠENJE TEKUĆA]]/BazaZaUpit[[#This Row],[IZVRŠENJE PRETHODNA]]*100," ")</f>
        <v>72.542663099781436</v>
      </c>
      <c r="AA24" s="276">
        <f>IFERROR(BazaZaUpit[[#This Row],[IZVRŠENJE TEKUĆA]]/BazaZaUpit[[#This Row],[TEKUĆI PLAN ]]*100," ")</f>
        <v>70.1825107350341</v>
      </c>
    </row>
    <row r="25" spans="1:27" x14ac:dyDescent="0.3">
      <c r="A25" s="10">
        <v>3221</v>
      </c>
      <c r="B25" s="5" t="s">
        <v>103</v>
      </c>
      <c r="C25" s="5"/>
      <c r="D25" s="5"/>
      <c r="E25" s="5"/>
      <c r="F25" s="5"/>
      <c r="G25" s="5"/>
      <c r="H25" s="5"/>
      <c r="I25" s="5"/>
      <c r="J25" s="6">
        <v>79634</v>
      </c>
      <c r="K25" s="6">
        <v>40926.81</v>
      </c>
      <c r="L25" s="202">
        <v>63707</v>
      </c>
      <c r="M25" s="202"/>
      <c r="N25" s="202">
        <v>73000</v>
      </c>
      <c r="O25" s="202">
        <v>73000</v>
      </c>
      <c r="P25" s="203">
        <v>73000</v>
      </c>
      <c r="Q25" s="204">
        <v>16034.34</v>
      </c>
      <c r="R25" s="205">
        <v>63707</v>
      </c>
      <c r="S25" s="204">
        <v>41335.9</v>
      </c>
      <c r="T25" s="230">
        <f>BazaZaUpit[[#This Row],[Izvršenje 01.01.-30.06.2023.]]/BazaZaUpit[[#This Row],[Izvršenje 01.01.-30.06.2022.]]*100</f>
        <v>257.79608016295026</v>
      </c>
      <c r="U25" s="230">
        <f>BazaZaUpit[[#This Row],[Izvršenje 01.01.-30.06.2023.]]/BazaZaUpit[[#This Row],[IZVORNI / TEKUĆI                           Plan za 2023.]]*100</f>
        <v>64.884392609917285</v>
      </c>
      <c r="V25" s="204">
        <v>70159.520000000004</v>
      </c>
      <c r="W25" s="278">
        <v>73000</v>
      </c>
      <c r="X25" s="278">
        <v>73000</v>
      </c>
      <c r="Y25" s="278">
        <v>58439.62</v>
      </c>
      <c r="Z25" s="278">
        <f>IFERROR(BazaZaUpit[[#This Row],[IZVRŠENJE TEKUĆA]]/BazaZaUpit[[#This Row],[IZVRŠENJE PRETHODNA]]*100," ")</f>
        <v>83.295353217923946</v>
      </c>
      <c r="AA25" s="278">
        <f>IFERROR(BazaZaUpit[[#This Row],[IZVRŠENJE TEKUĆA]]/BazaZaUpit[[#This Row],[TEKUĆI PLAN ]]*100," ")</f>
        <v>80.054273972602743</v>
      </c>
    </row>
    <row r="26" spans="1:27" x14ac:dyDescent="0.3">
      <c r="A26" s="10">
        <v>3223</v>
      </c>
      <c r="B26" s="5" t="s">
        <v>45</v>
      </c>
      <c r="C26" s="5"/>
      <c r="D26" s="5"/>
      <c r="E26" s="5"/>
      <c r="F26" s="5"/>
      <c r="G26" s="5"/>
      <c r="H26" s="5"/>
      <c r="I26" s="5"/>
      <c r="J26" s="6">
        <v>106178</v>
      </c>
      <c r="K26" s="6">
        <v>140751.39000000001</v>
      </c>
      <c r="L26" s="202">
        <v>189794</v>
      </c>
      <c r="M26" s="202"/>
      <c r="N26" s="202">
        <v>190000</v>
      </c>
      <c r="O26" s="202">
        <v>190000</v>
      </c>
      <c r="P26" s="203">
        <v>190000</v>
      </c>
      <c r="Q26" s="204">
        <v>87897.07</v>
      </c>
      <c r="R26" s="205">
        <v>189794</v>
      </c>
      <c r="S26" s="204">
        <v>76281.179999999993</v>
      </c>
      <c r="T26" s="230">
        <f>BazaZaUpit[[#This Row],[Izvršenje 01.01.-30.06.2023.]]/BazaZaUpit[[#This Row],[Izvršenje 01.01.-30.06.2022.]]*100</f>
        <v>86.784667566279495</v>
      </c>
      <c r="U26" s="230">
        <f>BazaZaUpit[[#This Row],[Izvršenje 01.01.-30.06.2023.]]/BazaZaUpit[[#This Row],[IZVORNI / TEKUĆI                           Plan za 2023.]]*100</f>
        <v>40.191565592168352</v>
      </c>
      <c r="V26" s="204">
        <v>111390.92</v>
      </c>
      <c r="W26" s="278">
        <v>190000</v>
      </c>
      <c r="X26" s="278">
        <v>111000</v>
      </c>
      <c r="Y26" s="278">
        <v>69912.509999999995</v>
      </c>
      <c r="Z26" s="278">
        <f>IFERROR(BazaZaUpit[[#This Row],[IZVRŠENJE TEKUĆA]]/BazaZaUpit[[#This Row],[IZVRŠENJE PRETHODNA]]*100," ")</f>
        <v>62.763203679438142</v>
      </c>
      <c r="AA26" s="278">
        <f>IFERROR(BazaZaUpit[[#This Row],[IZVRŠENJE TEKUĆA]]/BazaZaUpit[[#This Row],[TEKUĆI PLAN ]]*100," ")</f>
        <v>62.984243243243242</v>
      </c>
    </row>
    <row r="27" spans="1:27" x14ac:dyDescent="0.3">
      <c r="A27" s="10">
        <v>3224</v>
      </c>
      <c r="B27" s="5" t="s">
        <v>34</v>
      </c>
      <c r="C27" s="5"/>
      <c r="D27" s="5"/>
      <c r="E27" s="5"/>
      <c r="F27" s="5"/>
      <c r="G27" s="5"/>
      <c r="H27" s="5"/>
      <c r="I27" s="5"/>
      <c r="J27" s="6">
        <v>2455</v>
      </c>
      <c r="K27" s="6">
        <v>426.68</v>
      </c>
      <c r="L27" s="202">
        <v>2455</v>
      </c>
      <c r="M27" s="202"/>
      <c r="N27" s="202">
        <v>2500</v>
      </c>
      <c r="O27" s="202">
        <v>2500</v>
      </c>
      <c r="P27" s="203">
        <v>2500</v>
      </c>
      <c r="Q27" s="204">
        <v>426.68</v>
      </c>
      <c r="R27" s="205">
        <v>2455</v>
      </c>
      <c r="S27" s="204">
        <v>121.35</v>
      </c>
      <c r="T27" s="230">
        <f>BazaZaUpit[[#This Row],[Izvršenje 01.01.-30.06.2023.]]/BazaZaUpit[[#This Row],[Izvršenje 01.01.-30.06.2022.]]*100</f>
        <v>28.440517483828632</v>
      </c>
      <c r="U27" s="230">
        <f>BazaZaUpit[[#This Row],[Izvršenje 01.01.-30.06.2023.]]/BazaZaUpit[[#This Row],[IZVORNI / TEKUĆI                           Plan za 2023.]]*100</f>
        <v>4.9429735234215881</v>
      </c>
      <c r="V27" s="204">
        <v>272.85000000000002</v>
      </c>
      <c r="W27" s="278">
        <v>2500</v>
      </c>
      <c r="X27" s="278">
        <v>2500</v>
      </c>
      <c r="Y27" s="278">
        <v>219.64</v>
      </c>
      <c r="Z27" s="278">
        <f>IFERROR(BazaZaUpit[[#This Row],[IZVRŠENJE TEKUĆA]]/BazaZaUpit[[#This Row],[IZVRŠENJE PRETHODNA]]*100," ")</f>
        <v>80.498442367601228</v>
      </c>
      <c r="AA27" s="278">
        <f>IFERROR(BazaZaUpit[[#This Row],[IZVRŠENJE TEKUĆA]]/BazaZaUpit[[#This Row],[TEKUĆI PLAN ]]*100," ")</f>
        <v>8.7855999999999987</v>
      </c>
    </row>
    <row r="28" spans="1:27" x14ac:dyDescent="0.3">
      <c r="A28" s="10">
        <v>3225</v>
      </c>
      <c r="B28" s="5" t="s">
        <v>46</v>
      </c>
      <c r="C28" s="5"/>
      <c r="D28" s="5"/>
      <c r="E28" s="5"/>
      <c r="F28" s="5"/>
      <c r="G28" s="5"/>
      <c r="H28" s="5"/>
      <c r="I28" s="5"/>
      <c r="J28" s="6">
        <v>7963</v>
      </c>
      <c r="K28" s="6">
        <v>9889.4699999999993</v>
      </c>
      <c r="L28" s="202">
        <v>7963</v>
      </c>
      <c r="M28" s="202"/>
      <c r="N28" s="202">
        <v>8000</v>
      </c>
      <c r="O28" s="202">
        <v>8000</v>
      </c>
      <c r="P28" s="203">
        <v>8000</v>
      </c>
      <c r="Q28" s="204">
        <v>3621.66</v>
      </c>
      <c r="R28" s="205">
        <v>7963</v>
      </c>
      <c r="S28" s="204">
        <v>2638.23</v>
      </c>
      <c r="T28" s="230">
        <f>BazaZaUpit[[#This Row],[Izvršenje 01.01.-30.06.2023.]]/BazaZaUpit[[#This Row],[Izvršenje 01.01.-30.06.2022.]]*100</f>
        <v>72.845877304882293</v>
      </c>
      <c r="U28" s="230">
        <f>BazaZaUpit[[#This Row],[Izvršenje 01.01.-30.06.2023.]]/BazaZaUpit[[#This Row],[IZVORNI / TEKUĆI                           Plan za 2023.]]*100</f>
        <v>33.13110636694713</v>
      </c>
      <c r="V28" s="204">
        <v>6987.47</v>
      </c>
      <c r="W28" s="278">
        <v>8000</v>
      </c>
      <c r="X28" s="278">
        <v>8000</v>
      </c>
      <c r="Y28" s="278">
        <v>7028.73</v>
      </c>
      <c r="Z28" s="278">
        <f>IFERROR(BazaZaUpit[[#This Row],[IZVRŠENJE TEKUĆA]]/BazaZaUpit[[#This Row],[IZVRŠENJE PRETHODNA]]*100," ")</f>
        <v>100.59048554054615</v>
      </c>
      <c r="AA28" s="278">
        <f>IFERROR(BazaZaUpit[[#This Row],[IZVRŠENJE TEKUĆA]]/BazaZaUpit[[#This Row],[TEKUĆI PLAN ]]*100," ")</f>
        <v>87.859124999999992</v>
      </c>
    </row>
    <row r="29" spans="1:27" x14ac:dyDescent="0.3">
      <c r="A29" s="46">
        <v>3227</v>
      </c>
      <c r="B29" s="9" t="s">
        <v>14</v>
      </c>
      <c r="C29" s="9"/>
      <c r="D29" s="9"/>
      <c r="E29" s="9"/>
      <c r="F29" s="9"/>
      <c r="G29" s="9"/>
      <c r="H29" s="9"/>
      <c r="I29" s="9"/>
      <c r="J29" s="6">
        <v>3185</v>
      </c>
      <c r="K29" s="6">
        <v>1260.8599999999999</v>
      </c>
      <c r="L29" s="202">
        <v>3651</v>
      </c>
      <c r="M29" s="202"/>
      <c r="N29" s="202">
        <v>3450</v>
      </c>
      <c r="O29" s="202">
        <v>3450</v>
      </c>
      <c r="P29" s="203">
        <v>3450</v>
      </c>
      <c r="Q29" s="204">
        <v>1061.78</v>
      </c>
      <c r="R29" s="205">
        <v>3651</v>
      </c>
      <c r="S29" s="204">
        <v>1000</v>
      </c>
      <c r="T29" s="230">
        <f>BazaZaUpit[[#This Row],[Izvršenje 01.01.-30.06.2023.]]/BazaZaUpit[[#This Row],[Izvršenje 01.01.-30.06.2022.]]*100</f>
        <v>94.181468854188253</v>
      </c>
      <c r="U29" s="230">
        <f>BazaZaUpit[[#This Row],[Izvršenje 01.01.-30.06.2023.]]/BazaZaUpit[[#This Row],[IZVORNI / TEKUĆI                           Plan za 2023.]]*100</f>
        <v>27.389756231169542</v>
      </c>
      <c r="V29" s="204">
        <v>2699</v>
      </c>
      <c r="W29" s="278">
        <v>3450</v>
      </c>
      <c r="X29" s="278">
        <v>3450</v>
      </c>
      <c r="Y29" s="278">
        <v>3325.78</v>
      </c>
      <c r="Z29" s="278">
        <f>IFERROR(BazaZaUpit[[#This Row],[IZVRŠENJE TEKUĆA]]/BazaZaUpit[[#This Row],[IZVRŠENJE PRETHODNA]]*100," ")</f>
        <v>123.22267506483884</v>
      </c>
      <c r="AA29" s="278">
        <f>IFERROR(BazaZaUpit[[#This Row],[IZVRŠENJE TEKUĆA]]/BazaZaUpit[[#This Row],[TEKUĆI PLAN ]]*100," ")</f>
        <v>96.399420289855072</v>
      </c>
    </row>
    <row r="30" spans="1:27" s="42" customFormat="1" ht="12" x14ac:dyDescent="0.3">
      <c r="A30" s="68">
        <v>323</v>
      </c>
      <c r="B30" s="69" t="s">
        <v>17</v>
      </c>
      <c r="C30" s="69"/>
      <c r="D30" s="69"/>
      <c r="E30" s="69"/>
      <c r="F30" s="69"/>
      <c r="G30" s="69"/>
      <c r="H30" s="69"/>
      <c r="I30" s="69"/>
      <c r="J30" s="70">
        <f t="shared" ref="J30:O30" si="28">SUM(J31:J38)</f>
        <v>423253</v>
      </c>
      <c r="K30" s="70">
        <f t="shared" si="28"/>
        <v>534681.15999999992</v>
      </c>
      <c r="L30" s="198">
        <f t="shared" si="28"/>
        <v>760951</v>
      </c>
      <c r="M30" s="198"/>
      <c r="N30" s="198">
        <f t="shared" si="28"/>
        <v>750400</v>
      </c>
      <c r="O30" s="198">
        <f t="shared" si="28"/>
        <v>510900</v>
      </c>
      <c r="P30" s="199">
        <f t="shared" ref="P30:S30" si="29">SUM(P31:P38)</f>
        <v>449050</v>
      </c>
      <c r="Q30" s="199">
        <f t="shared" si="29"/>
        <v>177820.24</v>
      </c>
      <c r="R30" s="199">
        <f t="shared" si="29"/>
        <v>760951</v>
      </c>
      <c r="S30" s="199">
        <f t="shared" si="29"/>
        <v>337261.77</v>
      </c>
      <c r="T30" s="229">
        <f>BazaZaUpit[[#This Row],[Izvršenje 01.01.-30.06.2023.]]/BazaZaUpit[[#This Row],[Izvršenje 01.01.-30.06.2022.]]*100</f>
        <v>189.66444427248555</v>
      </c>
      <c r="U30" s="229">
        <f>BazaZaUpit[[#This Row],[Izvršenje 01.01.-30.06.2023.]]/BazaZaUpit[[#This Row],[IZVORNI / TEKUĆI                           Plan za 2023.]]*100</f>
        <v>44.32108900573099</v>
      </c>
      <c r="V30" s="199">
        <f t="shared" ref="V30:Y30" si="30">SUM(V31:V38)</f>
        <v>660724.88</v>
      </c>
      <c r="W30" s="276">
        <f t="shared" si="30"/>
        <v>810000</v>
      </c>
      <c r="X30" s="276">
        <f t="shared" si="30"/>
        <v>810000</v>
      </c>
      <c r="Y30" s="276">
        <f t="shared" si="30"/>
        <v>701081.01</v>
      </c>
      <c r="Z30" s="276">
        <f>IFERROR(BazaZaUpit[[#This Row],[IZVRŠENJE TEKUĆA]]/BazaZaUpit[[#This Row],[IZVRŠENJE PRETHODNA]]*100," ")</f>
        <v>106.10785687380199</v>
      </c>
      <c r="AA30" s="276">
        <f>IFERROR(BazaZaUpit[[#This Row],[IZVRŠENJE TEKUĆA]]/BazaZaUpit[[#This Row],[TEKUĆI PLAN ]]*100," ")</f>
        <v>86.553211111111111</v>
      </c>
    </row>
    <row r="31" spans="1:27" x14ac:dyDescent="0.3">
      <c r="A31" s="10">
        <v>3231</v>
      </c>
      <c r="B31" s="5" t="s">
        <v>47</v>
      </c>
      <c r="C31" s="5"/>
      <c r="D31" s="5"/>
      <c r="E31" s="5"/>
      <c r="F31" s="5"/>
      <c r="G31" s="5"/>
      <c r="H31" s="5"/>
      <c r="I31" s="5"/>
      <c r="J31" s="6">
        <v>92906</v>
      </c>
      <c r="K31" s="6">
        <v>65952.009999999995</v>
      </c>
      <c r="L31" s="202">
        <v>92906</v>
      </c>
      <c r="M31" s="202"/>
      <c r="N31" s="202">
        <v>91400</v>
      </c>
      <c r="O31" s="202">
        <v>88400</v>
      </c>
      <c r="P31" s="203">
        <v>88400</v>
      </c>
      <c r="Q31" s="204">
        <v>32955.1</v>
      </c>
      <c r="R31" s="205">
        <v>92906</v>
      </c>
      <c r="S31" s="204">
        <v>36028.300000000003</v>
      </c>
      <c r="T31" s="230">
        <f>BazaZaUpit[[#This Row],[Izvršenje 01.01.-30.06.2023.]]/BazaZaUpit[[#This Row],[Izvršenje 01.01.-30.06.2022.]]*100</f>
        <v>109.32541548956006</v>
      </c>
      <c r="U31" s="230">
        <f>BazaZaUpit[[#This Row],[Izvršenje 01.01.-30.06.2023.]]/BazaZaUpit[[#This Row],[IZVORNI / TEKUĆI                           Plan za 2023.]]*100</f>
        <v>38.779303812455602</v>
      </c>
      <c r="V31" s="204">
        <v>84037.53</v>
      </c>
      <c r="W31" s="278">
        <v>109000</v>
      </c>
      <c r="X31" s="278">
        <v>109000</v>
      </c>
      <c r="Y31" s="278">
        <v>108088.74</v>
      </c>
      <c r="Z31" s="278">
        <f>IFERROR(BazaZaUpit[[#This Row],[IZVRŠENJE TEKUĆA]]/BazaZaUpit[[#This Row],[IZVRŠENJE PRETHODNA]]*100," ")</f>
        <v>128.61960602602196</v>
      </c>
      <c r="AA31" s="278">
        <f>IFERROR(BazaZaUpit[[#This Row],[IZVRŠENJE TEKUĆA]]/BazaZaUpit[[#This Row],[TEKUĆI PLAN ]]*100," ")</f>
        <v>99.163981651376147</v>
      </c>
    </row>
    <row r="32" spans="1:27" x14ac:dyDescent="0.3">
      <c r="A32" s="10">
        <v>3232</v>
      </c>
      <c r="B32" s="5" t="s">
        <v>59</v>
      </c>
      <c r="C32" s="5"/>
      <c r="D32" s="5"/>
      <c r="E32" s="5"/>
      <c r="F32" s="5"/>
      <c r="G32" s="5"/>
      <c r="H32" s="5"/>
      <c r="I32" s="5"/>
      <c r="J32" s="6">
        <v>66361</v>
      </c>
      <c r="K32" s="6">
        <v>180388.18</v>
      </c>
      <c r="L32" s="202">
        <v>172924</v>
      </c>
      <c r="M32" s="202"/>
      <c r="N32" s="206">
        <v>158000</v>
      </c>
      <c r="O32" s="206">
        <v>68900</v>
      </c>
      <c r="P32" s="207">
        <v>52650</v>
      </c>
      <c r="Q32" s="204">
        <v>15410.63</v>
      </c>
      <c r="R32" s="205">
        <v>172924</v>
      </c>
      <c r="S32" s="204">
        <v>55475.65</v>
      </c>
      <c r="T32" s="230">
        <f>BazaZaUpit[[#This Row],[Izvršenje 01.01.-30.06.2023.]]/BazaZaUpit[[#This Row],[Izvršenje 01.01.-30.06.2022.]]*100</f>
        <v>359.98301172632142</v>
      </c>
      <c r="U32" s="230">
        <f>BazaZaUpit[[#This Row],[Izvršenje 01.01.-30.06.2023.]]/BazaZaUpit[[#This Row],[IZVORNI / TEKUĆI                           Plan za 2023.]]*100</f>
        <v>32.080943073257615</v>
      </c>
      <c r="V32" s="204">
        <v>95107.53</v>
      </c>
      <c r="W32" s="278">
        <v>158000</v>
      </c>
      <c r="X32" s="278">
        <v>158000</v>
      </c>
      <c r="Y32" s="278">
        <v>63698.38</v>
      </c>
      <c r="Z32" s="278">
        <f>IFERROR(BazaZaUpit[[#This Row],[IZVRŠENJE TEKUĆA]]/BazaZaUpit[[#This Row],[IZVRŠENJE PRETHODNA]]*100," ")</f>
        <v>66.975117532754766</v>
      </c>
      <c r="AA32" s="278">
        <f>IFERROR(BazaZaUpit[[#This Row],[IZVRŠENJE TEKUĆA]]/BazaZaUpit[[#This Row],[TEKUĆI PLAN ]]*100," ")</f>
        <v>40.315430379746836</v>
      </c>
    </row>
    <row r="33" spans="1:27" x14ac:dyDescent="0.3">
      <c r="A33" s="10">
        <v>3233</v>
      </c>
      <c r="B33" s="5" t="s">
        <v>48</v>
      </c>
      <c r="C33" s="5"/>
      <c r="D33" s="5"/>
      <c r="E33" s="5"/>
      <c r="F33" s="5"/>
      <c r="G33" s="5"/>
      <c r="H33" s="5"/>
      <c r="I33" s="5"/>
      <c r="J33" s="6">
        <v>11281</v>
      </c>
      <c r="K33" s="6">
        <v>8724.65</v>
      </c>
      <c r="L33" s="202">
        <v>7964</v>
      </c>
      <c r="M33" s="202"/>
      <c r="N33" s="202">
        <v>12000</v>
      </c>
      <c r="O33" s="202">
        <v>12000</v>
      </c>
      <c r="P33" s="203">
        <v>12000</v>
      </c>
      <c r="Q33" s="204">
        <v>5011.8</v>
      </c>
      <c r="R33" s="205">
        <v>7964</v>
      </c>
      <c r="S33" s="204">
        <v>4190.82</v>
      </c>
      <c r="T33" s="230">
        <f>BazaZaUpit[[#This Row],[Izvršenje 01.01.-30.06.2023.]]/BazaZaUpit[[#This Row],[Izvršenje 01.01.-30.06.2022.]]*100</f>
        <v>83.61905902071112</v>
      </c>
      <c r="U33" s="230">
        <f>BazaZaUpit[[#This Row],[Izvršenje 01.01.-30.06.2023.]]/BazaZaUpit[[#This Row],[IZVORNI / TEKUĆI                           Plan za 2023.]]*100</f>
        <v>52.622049221496738</v>
      </c>
      <c r="V33" s="204">
        <v>7294.57</v>
      </c>
      <c r="W33" s="278">
        <v>12000</v>
      </c>
      <c r="X33" s="278">
        <v>12000</v>
      </c>
      <c r="Y33" s="278">
        <v>10574.82</v>
      </c>
      <c r="Z33" s="278">
        <f>IFERROR(BazaZaUpit[[#This Row],[IZVRŠENJE TEKUĆA]]/BazaZaUpit[[#This Row],[IZVRŠENJE PRETHODNA]]*100," ")</f>
        <v>144.96838058994567</v>
      </c>
      <c r="AA33" s="278">
        <f>IFERROR(BazaZaUpit[[#This Row],[IZVRŠENJE TEKUĆA]]/BazaZaUpit[[#This Row],[TEKUĆI PLAN ]]*100," ")</f>
        <v>88.123499999999993</v>
      </c>
    </row>
    <row r="34" spans="1:27" x14ac:dyDescent="0.3">
      <c r="A34" s="10">
        <v>3234</v>
      </c>
      <c r="B34" s="5" t="s">
        <v>16</v>
      </c>
      <c r="C34" s="5"/>
      <c r="D34" s="5"/>
      <c r="E34" s="5"/>
      <c r="F34" s="5"/>
      <c r="G34" s="5"/>
      <c r="H34" s="5"/>
      <c r="I34" s="5"/>
      <c r="J34" s="6">
        <v>53089</v>
      </c>
      <c r="K34" s="6">
        <v>42911.23</v>
      </c>
      <c r="L34" s="202">
        <v>53089</v>
      </c>
      <c r="M34" s="202"/>
      <c r="N34" s="202">
        <v>53000</v>
      </c>
      <c r="O34" s="202">
        <v>53000</v>
      </c>
      <c r="P34" s="203">
        <v>53000</v>
      </c>
      <c r="Q34" s="204">
        <v>20938.439999999999</v>
      </c>
      <c r="R34" s="205">
        <v>53089</v>
      </c>
      <c r="S34" s="204">
        <v>24598.53</v>
      </c>
      <c r="T34" s="230">
        <f>BazaZaUpit[[#This Row],[Izvršenje 01.01.-30.06.2023.]]/BazaZaUpit[[#This Row],[Izvršenje 01.01.-30.06.2022.]]*100</f>
        <v>117.48024208107195</v>
      </c>
      <c r="U34" s="230">
        <f>BazaZaUpit[[#This Row],[Izvršenje 01.01.-30.06.2023.]]/BazaZaUpit[[#This Row],[IZVORNI / TEKUĆI                           Plan za 2023.]]*100</f>
        <v>46.334513741076307</v>
      </c>
      <c r="V34" s="204">
        <v>52137.66</v>
      </c>
      <c r="W34" s="278">
        <v>53000</v>
      </c>
      <c r="X34" s="278">
        <v>53000</v>
      </c>
      <c r="Y34" s="278">
        <v>52151.3</v>
      </c>
      <c r="Z34" s="278">
        <f>IFERROR(BazaZaUpit[[#This Row],[IZVRŠENJE TEKUĆA]]/BazaZaUpit[[#This Row],[IZVRŠENJE PRETHODNA]]*100," ")</f>
        <v>100.02616151165971</v>
      </c>
      <c r="AA34" s="278">
        <f>IFERROR(BazaZaUpit[[#This Row],[IZVRŠENJE TEKUĆA]]/BazaZaUpit[[#This Row],[TEKUĆI PLAN ]]*100," ")</f>
        <v>98.398679245283034</v>
      </c>
    </row>
    <row r="35" spans="1:27" x14ac:dyDescent="0.3">
      <c r="A35" s="10">
        <v>3235</v>
      </c>
      <c r="B35" s="5" t="s">
        <v>49</v>
      </c>
      <c r="C35" s="5"/>
      <c r="D35" s="5"/>
      <c r="E35" s="5"/>
      <c r="F35" s="5"/>
      <c r="G35" s="5"/>
      <c r="H35" s="5"/>
      <c r="I35" s="5"/>
      <c r="J35" s="6">
        <v>9291</v>
      </c>
      <c r="K35" s="6">
        <v>54343.82</v>
      </c>
      <c r="L35" s="202">
        <v>211605</v>
      </c>
      <c r="M35" s="202"/>
      <c r="N35" s="202">
        <v>210000</v>
      </c>
      <c r="O35" s="202">
        <v>20000</v>
      </c>
      <c r="P35" s="203">
        <v>3500</v>
      </c>
      <c r="Q35" s="204">
        <v>4092.79</v>
      </c>
      <c r="R35" s="205">
        <v>211605</v>
      </c>
      <c r="S35" s="204">
        <v>102578.35</v>
      </c>
      <c r="T35" s="230">
        <f>BazaZaUpit[[#This Row],[Izvršenje 01.01.-30.06.2023.]]/BazaZaUpit[[#This Row],[Izvršenje 01.01.-30.06.2022.]]*100</f>
        <v>2506.3184282604288</v>
      </c>
      <c r="U35" s="230">
        <f>BazaZaUpit[[#This Row],[Izvršenje 01.01.-30.06.2023.]]/BazaZaUpit[[#This Row],[IZVORNI / TEKUĆI                           Plan za 2023.]]*100</f>
        <v>48.476335625339665</v>
      </c>
      <c r="V35" s="204">
        <v>200414.01</v>
      </c>
      <c r="W35" s="278">
        <v>222000</v>
      </c>
      <c r="X35" s="278">
        <v>222000</v>
      </c>
      <c r="Y35" s="278">
        <v>219749.62</v>
      </c>
      <c r="Z35" s="278">
        <f>IFERROR(BazaZaUpit[[#This Row],[IZVRŠENJE TEKUĆA]]/BazaZaUpit[[#This Row],[IZVRŠENJE PRETHODNA]]*100," ")</f>
        <v>109.64783350225864</v>
      </c>
      <c r="AA35" s="278">
        <f>IFERROR(BazaZaUpit[[#This Row],[IZVRŠENJE TEKUĆA]]/BazaZaUpit[[#This Row],[TEKUĆI PLAN ]]*100," ")</f>
        <v>98.986315315315309</v>
      </c>
    </row>
    <row r="36" spans="1:27" x14ac:dyDescent="0.3">
      <c r="A36" s="10">
        <v>3236</v>
      </c>
      <c r="B36" s="5" t="s">
        <v>104</v>
      </c>
      <c r="C36" s="5"/>
      <c r="D36" s="5"/>
      <c r="E36" s="5"/>
      <c r="F36" s="5"/>
      <c r="G36" s="5"/>
      <c r="H36" s="5"/>
      <c r="I36" s="5"/>
      <c r="J36" s="6">
        <v>4513</v>
      </c>
      <c r="K36" s="6">
        <v>3095.1</v>
      </c>
      <c r="L36" s="202">
        <v>26651</v>
      </c>
      <c r="M36" s="202"/>
      <c r="N36" s="202">
        <v>23000</v>
      </c>
      <c r="O36" s="202">
        <v>28000</v>
      </c>
      <c r="P36" s="203">
        <v>2000</v>
      </c>
      <c r="Q36" s="204">
        <v>3095.1</v>
      </c>
      <c r="R36" s="205">
        <v>26651</v>
      </c>
      <c r="S36" s="204"/>
      <c r="T36" s="230"/>
      <c r="U36" s="230"/>
      <c r="V36" s="204">
        <v>14871.29</v>
      </c>
      <c r="W36" s="278">
        <v>23000</v>
      </c>
      <c r="X36" s="278">
        <v>23000</v>
      </c>
      <c r="Y36" s="278">
        <v>18489.03</v>
      </c>
      <c r="Z36" s="278">
        <f>IFERROR(BazaZaUpit[[#This Row],[IZVRŠENJE TEKUĆA]]/BazaZaUpit[[#This Row],[IZVRŠENJE PRETHODNA]]*100," ")</f>
        <v>124.32700861862016</v>
      </c>
      <c r="AA36" s="278">
        <f>IFERROR(BazaZaUpit[[#This Row],[IZVRŠENJE TEKUĆA]]/BazaZaUpit[[#This Row],[TEKUĆI PLAN ]]*100," ")</f>
        <v>80.387086956521742</v>
      </c>
    </row>
    <row r="37" spans="1:27" x14ac:dyDescent="0.3">
      <c r="A37" s="10">
        <v>3237</v>
      </c>
      <c r="B37" s="5" t="s">
        <v>50</v>
      </c>
      <c r="C37" s="5"/>
      <c r="D37" s="5"/>
      <c r="E37" s="5"/>
      <c r="F37" s="5"/>
      <c r="G37" s="5"/>
      <c r="H37" s="5"/>
      <c r="I37" s="5"/>
      <c r="J37" s="6">
        <v>39817</v>
      </c>
      <c r="K37" s="6">
        <v>21409.41</v>
      </c>
      <c r="L37" s="202">
        <v>39817</v>
      </c>
      <c r="M37" s="202"/>
      <c r="N37" s="202">
        <v>40000</v>
      </c>
      <c r="O37" s="202">
        <v>40000</v>
      </c>
      <c r="P37" s="203">
        <v>40000</v>
      </c>
      <c r="Q37" s="204">
        <v>20538.419999999998</v>
      </c>
      <c r="R37" s="205">
        <v>39817</v>
      </c>
      <c r="S37" s="204">
        <v>19445.48</v>
      </c>
      <c r="T37" s="230">
        <f>BazaZaUpit[[#This Row],[Izvršenje 01.01.-30.06.2023.]]/BazaZaUpit[[#This Row],[Izvršenje 01.01.-30.06.2022.]]*100</f>
        <v>94.67855852592362</v>
      </c>
      <c r="U37" s="230">
        <f>BazaZaUpit[[#This Row],[Izvršenje 01.01.-30.06.2023.]]/BazaZaUpit[[#This Row],[IZVORNI / TEKUĆI                           Plan za 2023.]]*100</f>
        <v>48.837129869151369</v>
      </c>
      <c r="V37" s="204">
        <v>27745.48</v>
      </c>
      <c r="W37" s="278">
        <v>40000</v>
      </c>
      <c r="X37" s="278">
        <v>40000</v>
      </c>
      <c r="Y37" s="278">
        <v>28971.23</v>
      </c>
      <c r="Z37" s="278">
        <f>IFERROR(BazaZaUpit[[#This Row],[IZVRŠENJE TEKUĆA]]/BazaZaUpit[[#This Row],[IZVRŠENJE PRETHODNA]]*100," ")</f>
        <v>104.41783670709609</v>
      </c>
      <c r="AA37" s="278">
        <f>IFERROR(BazaZaUpit[[#This Row],[IZVRŠENJE TEKUĆA]]/BazaZaUpit[[#This Row],[TEKUĆI PLAN ]]*100," ")</f>
        <v>72.428075000000007</v>
      </c>
    </row>
    <row r="38" spans="1:27" x14ac:dyDescent="0.3">
      <c r="A38" s="10">
        <v>3239</v>
      </c>
      <c r="B38" s="9" t="s">
        <v>52</v>
      </c>
      <c r="C38" s="9"/>
      <c r="D38" s="9"/>
      <c r="E38" s="9"/>
      <c r="F38" s="9"/>
      <c r="G38" s="9"/>
      <c r="H38" s="9"/>
      <c r="I38" s="9"/>
      <c r="J38" s="6">
        <v>145995</v>
      </c>
      <c r="K38" s="6">
        <v>157856.76</v>
      </c>
      <c r="L38" s="202">
        <v>155995</v>
      </c>
      <c r="M38" s="202"/>
      <c r="N38" s="202">
        <v>163000</v>
      </c>
      <c r="O38" s="202">
        <v>200600</v>
      </c>
      <c r="P38" s="203">
        <v>197500</v>
      </c>
      <c r="Q38" s="204">
        <v>75777.960000000006</v>
      </c>
      <c r="R38" s="205">
        <v>155995</v>
      </c>
      <c r="S38" s="204">
        <v>94944.639999999999</v>
      </c>
      <c r="T38" s="230">
        <f>BazaZaUpit[[#This Row],[Izvršenje 01.01.-30.06.2023.]]/BazaZaUpit[[#This Row],[Izvršenje 01.01.-30.06.2022.]]*100</f>
        <v>125.29321190488632</v>
      </c>
      <c r="U38" s="230">
        <f>BazaZaUpit[[#This Row],[Izvršenje 01.01.-30.06.2023.]]/BazaZaUpit[[#This Row],[IZVORNI / TEKUĆI                           Plan za 2023.]]*100</f>
        <v>60.863899483957816</v>
      </c>
      <c r="V38" s="204">
        <v>179116.81</v>
      </c>
      <c r="W38" s="278">
        <v>193000</v>
      </c>
      <c r="X38" s="278">
        <v>193000</v>
      </c>
      <c r="Y38" s="278">
        <v>199357.89</v>
      </c>
      <c r="Z38" s="278">
        <f>IFERROR(BazaZaUpit[[#This Row],[IZVRŠENJE TEKUĆA]]/BazaZaUpit[[#This Row],[IZVRŠENJE PRETHODNA]]*100," ")</f>
        <v>111.30049156190312</v>
      </c>
      <c r="AA38" s="278">
        <f>IFERROR(BazaZaUpit[[#This Row],[IZVRŠENJE TEKUĆA]]/BazaZaUpit[[#This Row],[TEKUĆI PLAN ]]*100," ")</f>
        <v>103.29424352331607</v>
      </c>
    </row>
    <row r="39" spans="1:27" s="42" customFormat="1" ht="12" x14ac:dyDescent="0.3">
      <c r="A39" s="68">
        <v>329</v>
      </c>
      <c r="B39" s="69" t="s">
        <v>20</v>
      </c>
      <c r="C39" s="69"/>
      <c r="D39" s="69"/>
      <c r="E39" s="69"/>
      <c r="F39" s="69"/>
      <c r="G39" s="69"/>
      <c r="H39" s="69"/>
      <c r="I39" s="69"/>
      <c r="J39" s="70">
        <f t="shared" ref="J39:O39" si="31">SUM(J40:J45)</f>
        <v>63985</v>
      </c>
      <c r="K39" s="70">
        <f t="shared" si="31"/>
        <v>44904.180000000008</v>
      </c>
      <c r="L39" s="198">
        <f t="shared" si="31"/>
        <v>60157</v>
      </c>
      <c r="M39" s="198"/>
      <c r="N39" s="198">
        <f t="shared" si="31"/>
        <v>84950</v>
      </c>
      <c r="O39" s="198">
        <f t="shared" si="31"/>
        <v>59750</v>
      </c>
      <c r="P39" s="199">
        <f t="shared" ref="P39:S39" si="32">SUM(P40:P45)</f>
        <v>59750</v>
      </c>
      <c r="Q39" s="199">
        <f t="shared" si="32"/>
        <v>22361.050000000003</v>
      </c>
      <c r="R39" s="199">
        <f t="shared" si="32"/>
        <v>60157</v>
      </c>
      <c r="S39" s="199">
        <f t="shared" si="32"/>
        <v>37273.53</v>
      </c>
      <c r="T39" s="229">
        <f>BazaZaUpit[[#This Row],[Izvršenje 01.01.-30.06.2023.]]/BazaZaUpit[[#This Row],[Izvršenje 01.01.-30.06.2022.]]*100</f>
        <v>166.68953380990604</v>
      </c>
      <c r="U39" s="229">
        <f>BazaZaUpit[[#This Row],[Izvršenje 01.01.-30.06.2023.]]/BazaZaUpit[[#This Row],[IZVORNI / TEKUĆI                           Plan za 2023.]]*100</f>
        <v>61.960420233721756</v>
      </c>
      <c r="V39" s="199">
        <f t="shared" ref="V39:Y39" si="33">SUM(V40:V45)</f>
        <v>64379.340000000004</v>
      </c>
      <c r="W39" s="276">
        <f t="shared" si="33"/>
        <v>124950</v>
      </c>
      <c r="X39" s="276">
        <f t="shared" si="33"/>
        <v>124950</v>
      </c>
      <c r="Y39" s="276">
        <f t="shared" si="33"/>
        <v>84899.53</v>
      </c>
      <c r="Z39" s="276">
        <f>IFERROR(BazaZaUpit[[#This Row],[IZVRŠENJE TEKUĆA]]/BazaZaUpit[[#This Row],[IZVRŠENJE PRETHODNA]]*100," ")</f>
        <v>131.87387444481411</v>
      </c>
      <c r="AA39" s="276">
        <f>IFERROR(BazaZaUpit[[#This Row],[IZVRŠENJE TEKUĆA]]/BazaZaUpit[[#This Row],[TEKUĆI PLAN ]]*100," ")</f>
        <v>67.946802721088446</v>
      </c>
    </row>
    <row r="40" spans="1:27" x14ac:dyDescent="0.3">
      <c r="A40" s="10">
        <v>3291</v>
      </c>
      <c r="B40" s="5" t="s">
        <v>105</v>
      </c>
      <c r="C40" s="5"/>
      <c r="D40" s="5"/>
      <c r="E40" s="5"/>
      <c r="F40" s="5"/>
      <c r="G40" s="5"/>
      <c r="H40" s="5"/>
      <c r="I40" s="5"/>
      <c r="J40" s="6">
        <v>19908</v>
      </c>
      <c r="K40" s="6">
        <v>15203.61</v>
      </c>
      <c r="L40" s="202">
        <v>19908</v>
      </c>
      <c r="M40" s="202"/>
      <c r="N40" s="202">
        <v>20000</v>
      </c>
      <c r="O40" s="202">
        <v>20000</v>
      </c>
      <c r="P40" s="203">
        <v>20000</v>
      </c>
      <c r="Q40" s="204">
        <v>6054.77</v>
      </c>
      <c r="R40" s="205">
        <v>19908</v>
      </c>
      <c r="S40" s="204">
        <v>8696.44</v>
      </c>
      <c r="T40" s="230">
        <f>BazaZaUpit[[#This Row],[Izvršenje 01.01.-30.06.2023.]]/BazaZaUpit[[#This Row],[Izvršenje 01.01.-30.06.2022.]]*100</f>
        <v>143.62956809259478</v>
      </c>
      <c r="U40" s="230">
        <f>BazaZaUpit[[#This Row],[Izvršenje 01.01.-30.06.2023.]]/BazaZaUpit[[#This Row],[IZVORNI / TEKUĆI                           Plan za 2023.]]*100</f>
        <v>43.683142455294352</v>
      </c>
      <c r="V40" s="204">
        <v>19324.080000000002</v>
      </c>
      <c r="W40" s="278">
        <v>20000</v>
      </c>
      <c r="X40" s="278">
        <v>20000</v>
      </c>
      <c r="Y40" s="278">
        <v>14938.87</v>
      </c>
      <c r="Z40" s="278">
        <f>IFERROR(BazaZaUpit[[#This Row],[IZVRŠENJE TEKUĆA]]/BazaZaUpit[[#This Row],[IZVRŠENJE PRETHODNA]]*100," ")</f>
        <v>77.307017979639909</v>
      </c>
      <c r="AA40" s="278">
        <f>IFERROR(BazaZaUpit[[#This Row],[IZVRŠENJE TEKUĆA]]/BazaZaUpit[[#This Row],[TEKUĆI PLAN ]]*100," ")</f>
        <v>74.694350000000014</v>
      </c>
    </row>
    <row r="41" spans="1:27" x14ac:dyDescent="0.3">
      <c r="A41" s="10">
        <v>3292</v>
      </c>
      <c r="B41" s="5" t="s">
        <v>18</v>
      </c>
      <c r="C41" s="5"/>
      <c r="D41" s="5"/>
      <c r="E41" s="5"/>
      <c r="F41" s="5"/>
      <c r="G41" s="5"/>
      <c r="H41" s="5"/>
      <c r="I41" s="5"/>
      <c r="J41" s="6">
        <v>2654</v>
      </c>
      <c r="K41" s="6">
        <v>365.47</v>
      </c>
      <c r="L41" s="202">
        <v>2655</v>
      </c>
      <c r="M41" s="202"/>
      <c r="N41" s="202">
        <v>2700</v>
      </c>
      <c r="O41" s="202">
        <v>2700</v>
      </c>
      <c r="P41" s="203">
        <v>2700</v>
      </c>
      <c r="Q41" s="204"/>
      <c r="R41" s="205">
        <v>2655</v>
      </c>
      <c r="S41" s="204">
        <v>24.55</v>
      </c>
      <c r="T41" s="230"/>
      <c r="U41" s="230">
        <f>BazaZaUpit[[#This Row],[Izvršenje 01.01.-30.06.2023.]]/BazaZaUpit[[#This Row],[IZVORNI / TEKUĆI                           Plan za 2023.]]*100</f>
        <v>0.92467043314500941</v>
      </c>
      <c r="V41" s="204">
        <v>624.54999999999995</v>
      </c>
      <c r="W41" s="278">
        <v>2700</v>
      </c>
      <c r="X41" s="278">
        <v>2700</v>
      </c>
      <c r="Y41" s="278">
        <v>1001.3</v>
      </c>
      <c r="Z41" s="278">
        <f>IFERROR(BazaZaUpit[[#This Row],[IZVRŠENJE TEKUĆA]]/BazaZaUpit[[#This Row],[IZVRŠENJE PRETHODNA]]*100," ")</f>
        <v>160.32343287166762</v>
      </c>
      <c r="AA41" s="278">
        <f>IFERROR(BazaZaUpit[[#This Row],[IZVRŠENJE TEKUĆA]]/BazaZaUpit[[#This Row],[TEKUĆI PLAN ]]*100," ")</f>
        <v>37.085185185185182</v>
      </c>
    </row>
    <row r="42" spans="1:27" x14ac:dyDescent="0.3">
      <c r="A42" s="10">
        <v>3293</v>
      </c>
      <c r="B42" s="5" t="s">
        <v>19</v>
      </c>
      <c r="C42" s="5"/>
      <c r="D42" s="5"/>
      <c r="E42" s="5"/>
      <c r="F42" s="5"/>
      <c r="G42" s="5"/>
      <c r="H42" s="5"/>
      <c r="I42" s="5"/>
      <c r="J42" s="6">
        <v>14600</v>
      </c>
      <c r="K42" s="6">
        <v>13893.15</v>
      </c>
      <c r="L42" s="202">
        <v>14600</v>
      </c>
      <c r="M42" s="202"/>
      <c r="N42" s="202">
        <v>40000</v>
      </c>
      <c r="O42" s="202">
        <v>20000</v>
      </c>
      <c r="P42" s="203">
        <v>20000</v>
      </c>
      <c r="Q42" s="204">
        <v>7039.51</v>
      </c>
      <c r="R42" s="205">
        <v>14600</v>
      </c>
      <c r="S42" s="204">
        <v>13431.73</v>
      </c>
      <c r="T42" s="230">
        <f>BazaZaUpit[[#This Row],[Izvršenje 01.01.-30.06.2023.]]/BazaZaUpit[[#This Row],[Izvršenje 01.01.-30.06.2022.]]*100</f>
        <v>190.80489977285347</v>
      </c>
      <c r="U42" s="230">
        <f>BazaZaUpit[[#This Row],[Izvršenje 01.01.-30.06.2023.]]/BazaZaUpit[[#This Row],[IZVORNI / TEKUĆI                           Plan za 2023.]]*100</f>
        <v>91.998150684931502</v>
      </c>
      <c r="V42" s="204">
        <v>22071.93</v>
      </c>
      <c r="W42" s="278">
        <v>80000</v>
      </c>
      <c r="X42" s="278">
        <v>80000</v>
      </c>
      <c r="Y42" s="278">
        <v>41010.79</v>
      </c>
      <c r="Z42" s="278">
        <f>IFERROR(BazaZaUpit[[#This Row],[IZVRŠENJE TEKUĆA]]/BazaZaUpit[[#This Row],[IZVRŠENJE PRETHODNA]]*100," ")</f>
        <v>185.80518332560857</v>
      </c>
      <c r="AA42" s="278">
        <f>IFERROR(BazaZaUpit[[#This Row],[IZVRŠENJE TEKUĆA]]/BazaZaUpit[[#This Row],[TEKUĆI PLAN ]]*100," ")</f>
        <v>51.263487500000004</v>
      </c>
    </row>
    <row r="43" spans="1:27" x14ac:dyDescent="0.3">
      <c r="A43" s="10">
        <v>3294</v>
      </c>
      <c r="B43" s="5" t="s">
        <v>106</v>
      </c>
      <c r="C43" s="5"/>
      <c r="D43" s="5"/>
      <c r="E43" s="5"/>
      <c r="F43" s="5"/>
      <c r="G43" s="5"/>
      <c r="H43" s="5"/>
      <c r="I43" s="5"/>
      <c r="J43" s="6">
        <v>2654</v>
      </c>
      <c r="K43" s="6">
        <v>2528.67</v>
      </c>
      <c r="L43" s="202">
        <v>2655</v>
      </c>
      <c r="M43" s="202"/>
      <c r="N43" s="202">
        <v>2700</v>
      </c>
      <c r="O43" s="202">
        <v>2700</v>
      </c>
      <c r="P43" s="203">
        <v>2700</v>
      </c>
      <c r="Q43" s="204">
        <v>2338.88</v>
      </c>
      <c r="R43" s="205">
        <v>2655</v>
      </c>
      <c r="S43" s="204">
        <v>2515.96</v>
      </c>
      <c r="T43" s="230">
        <f>BazaZaUpit[[#This Row],[Izvršenje 01.01.-30.06.2023.]]/BazaZaUpit[[#This Row],[Izvršenje 01.01.-30.06.2022.]]*100</f>
        <v>107.57114516349706</v>
      </c>
      <c r="U43" s="230">
        <f>BazaZaUpit[[#This Row],[Izvršenje 01.01.-30.06.2023.]]/BazaZaUpit[[#This Row],[IZVORNI / TEKUĆI                           Plan za 2023.]]*100</f>
        <v>94.763088512241055</v>
      </c>
      <c r="V43" s="204">
        <v>2791.73</v>
      </c>
      <c r="W43" s="278">
        <v>2700</v>
      </c>
      <c r="X43" s="278">
        <v>2700</v>
      </c>
      <c r="Y43" s="278">
        <v>2810.43</v>
      </c>
      <c r="Z43" s="278">
        <f>IFERROR(BazaZaUpit[[#This Row],[IZVRŠENJE TEKUĆA]]/BazaZaUpit[[#This Row],[IZVRŠENJE PRETHODNA]]*100," ")</f>
        <v>100.66983554999946</v>
      </c>
      <c r="AA43" s="278">
        <f>IFERROR(BazaZaUpit[[#This Row],[IZVRŠENJE TEKUĆA]]/BazaZaUpit[[#This Row],[TEKUĆI PLAN ]]*100," ")</f>
        <v>104.08999999999999</v>
      </c>
    </row>
    <row r="44" spans="1:27" x14ac:dyDescent="0.3">
      <c r="A44" s="10">
        <v>3295</v>
      </c>
      <c r="B44" s="5" t="s">
        <v>53</v>
      </c>
      <c r="C44" s="5"/>
      <c r="D44" s="5"/>
      <c r="E44" s="5"/>
      <c r="F44" s="5"/>
      <c r="G44" s="5"/>
      <c r="H44" s="5"/>
      <c r="I44" s="5"/>
      <c r="J44" s="6">
        <v>10830</v>
      </c>
      <c r="K44" s="6">
        <v>8056.59</v>
      </c>
      <c r="L44" s="202">
        <v>12376</v>
      </c>
      <c r="M44" s="202"/>
      <c r="N44" s="202">
        <v>9550</v>
      </c>
      <c r="O44" s="202">
        <v>9550</v>
      </c>
      <c r="P44" s="203">
        <v>9550</v>
      </c>
      <c r="Q44" s="204">
        <v>3469.38</v>
      </c>
      <c r="R44" s="205">
        <v>12376</v>
      </c>
      <c r="S44" s="204">
        <v>5405.6</v>
      </c>
      <c r="T44" s="230">
        <f>BazaZaUpit[[#This Row],[Izvršenje 01.01.-30.06.2023.]]/BazaZaUpit[[#This Row],[Izvršenje 01.01.-30.06.2022.]]*100</f>
        <v>155.80881886677159</v>
      </c>
      <c r="U44" s="230">
        <f>BazaZaUpit[[#This Row],[Izvršenje 01.01.-30.06.2023.]]/BazaZaUpit[[#This Row],[IZVORNI / TEKUĆI                           Plan za 2023.]]*100</f>
        <v>43.678086619263091</v>
      </c>
      <c r="V44" s="204">
        <v>10419.08</v>
      </c>
      <c r="W44" s="278">
        <v>9550</v>
      </c>
      <c r="X44" s="278">
        <v>9550</v>
      </c>
      <c r="Y44" s="278">
        <v>15517.06</v>
      </c>
      <c r="Z44" s="278">
        <f>IFERROR(BazaZaUpit[[#This Row],[IZVRŠENJE TEKUĆA]]/BazaZaUpit[[#This Row],[IZVRŠENJE PRETHODNA]]*100," ")</f>
        <v>148.92927206624768</v>
      </c>
      <c r="AA44" s="278">
        <f>IFERROR(BazaZaUpit[[#This Row],[IZVRŠENJE TEKUĆA]]/BazaZaUpit[[#This Row],[TEKUĆI PLAN ]]*100," ")</f>
        <v>162.48230366492146</v>
      </c>
    </row>
    <row r="45" spans="1:27" x14ac:dyDescent="0.3">
      <c r="A45" s="10">
        <v>3299</v>
      </c>
      <c r="B45" s="5" t="s">
        <v>54</v>
      </c>
      <c r="C45" s="5"/>
      <c r="D45" s="5"/>
      <c r="E45" s="5"/>
      <c r="F45" s="5"/>
      <c r="G45" s="5"/>
      <c r="H45" s="5"/>
      <c r="I45" s="5"/>
      <c r="J45" s="6">
        <v>13339</v>
      </c>
      <c r="K45" s="6">
        <v>4856.6899999999996</v>
      </c>
      <c r="L45" s="202">
        <v>7963</v>
      </c>
      <c r="M45" s="202"/>
      <c r="N45" s="202">
        <v>10000</v>
      </c>
      <c r="O45" s="202">
        <v>4800</v>
      </c>
      <c r="P45" s="203">
        <v>4800</v>
      </c>
      <c r="Q45" s="204">
        <v>3458.51</v>
      </c>
      <c r="R45" s="205">
        <v>7963</v>
      </c>
      <c r="S45" s="204">
        <v>7199.25</v>
      </c>
      <c r="T45" s="230">
        <f>BazaZaUpit[[#This Row],[Izvršenje 01.01.-30.06.2023.]]/BazaZaUpit[[#This Row],[Izvršenje 01.01.-30.06.2022.]]*100</f>
        <v>208.16045059866818</v>
      </c>
      <c r="U45" s="230">
        <f>BazaZaUpit[[#This Row],[Izvršenje 01.01.-30.06.2023.]]/BazaZaUpit[[#This Row],[IZVORNI / TEKUĆI                           Plan za 2023.]]*100</f>
        <v>90.408765540625396</v>
      </c>
      <c r="V45" s="204">
        <v>9147.9699999999993</v>
      </c>
      <c r="W45" s="278">
        <v>10000</v>
      </c>
      <c r="X45" s="278">
        <v>10000</v>
      </c>
      <c r="Y45" s="278">
        <v>9621.08</v>
      </c>
      <c r="Z45" s="278">
        <f>IFERROR(BazaZaUpit[[#This Row],[IZVRŠENJE TEKUĆA]]/BazaZaUpit[[#This Row],[IZVRŠENJE PRETHODNA]]*100," ")</f>
        <v>105.1717484862762</v>
      </c>
      <c r="AA45" s="278">
        <f>IFERROR(BazaZaUpit[[#This Row],[IZVRŠENJE TEKUĆA]]/BazaZaUpit[[#This Row],[TEKUĆI PLAN ]]*100," ")</f>
        <v>96.210799999999992</v>
      </c>
    </row>
    <row r="46" spans="1:27" s="42" customFormat="1" ht="12" x14ac:dyDescent="0.3">
      <c r="A46" s="68">
        <v>34</v>
      </c>
      <c r="B46" s="69" t="s">
        <v>23</v>
      </c>
      <c r="C46" s="69"/>
      <c r="D46" s="69"/>
      <c r="E46" s="69"/>
      <c r="F46" s="69"/>
      <c r="G46" s="69"/>
      <c r="H46" s="69"/>
      <c r="I46" s="69"/>
      <c r="J46" s="70">
        <f t="shared" ref="J46:S46" si="34">SUM(J47)</f>
        <v>663</v>
      </c>
      <c r="K46" s="70">
        <f t="shared" si="34"/>
        <v>0</v>
      </c>
      <c r="L46" s="198">
        <f t="shared" si="34"/>
        <v>0</v>
      </c>
      <c r="M46" s="198"/>
      <c r="N46" s="198">
        <f t="shared" si="34"/>
        <v>0</v>
      </c>
      <c r="O46" s="198">
        <f t="shared" si="34"/>
        <v>0</v>
      </c>
      <c r="P46" s="199">
        <f t="shared" si="34"/>
        <v>0</v>
      </c>
      <c r="Q46" s="199">
        <f t="shared" si="34"/>
        <v>0</v>
      </c>
      <c r="R46" s="199">
        <f t="shared" si="34"/>
        <v>0</v>
      </c>
      <c r="S46" s="199">
        <f t="shared" si="34"/>
        <v>0</v>
      </c>
      <c r="T46" s="229"/>
      <c r="U46" s="229"/>
      <c r="V46" s="199">
        <f t="shared" ref="V46:Y46" si="35">SUM(V47)</f>
        <v>0</v>
      </c>
      <c r="W46" s="276">
        <f t="shared" si="35"/>
        <v>250</v>
      </c>
      <c r="X46" s="276">
        <f t="shared" si="35"/>
        <v>250</v>
      </c>
      <c r="Y46" s="276">
        <f t="shared" si="35"/>
        <v>249.75</v>
      </c>
      <c r="Z46" s="276" t="str">
        <f>IFERROR(BazaZaUpit[[#This Row],[IZVRŠENJE TEKUĆA]]/BazaZaUpit[[#This Row],[IZVRŠENJE PRETHODNA]]*100," ")</f>
        <v xml:space="preserve"> </v>
      </c>
      <c r="AA46" s="276">
        <f>IFERROR(BazaZaUpit[[#This Row],[IZVRŠENJE TEKUĆA]]/BazaZaUpit[[#This Row],[TEKUĆI PLAN ]]*100," ")</f>
        <v>99.9</v>
      </c>
    </row>
    <row r="47" spans="1:27" s="42" customFormat="1" ht="12" x14ac:dyDescent="0.3">
      <c r="A47" s="68">
        <v>343</v>
      </c>
      <c r="B47" s="69" t="s">
        <v>22</v>
      </c>
      <c r="C47" s="69"/>
      <c r="D47" s="69"/>
      <c r="E47" s="69"/>
      <c r="F47" s="69"/>
      <c r="G47" s="69"/>
      <c r="H47" s="69"/>
      <c r="I47" s="69"/>
      <c r="J47" s="70">
        <f t="shared" ref="J47:O47" si="36">SUM(J48:J49)</f>
        <v>663</v>
      </c>
      <c r="K47" s="70">
        <f t="shared" si="36"/>
        <v>0</v>
      </c>
      <c r="L47" s="198">
        <f t="shared" si="36"/>
        <v>0</v>
      </c>
      <c r="M47" s="198"/>
      <c r="N47" s="198">
        <f t="shared" si="36"/>
        <v>0</v>
      </c>
      <c r="O47" s="198">
        <f t="shared" si="36"/>
        <v>0</v>
      </c>
      <c r="P47" s="199">
        <f t="shared" ref="P47:S47" si="37">SUM(P48:P49)</f>
        <v>0</v>
      </c>
      <c r="Q47" s="199">
        <f t="shared" si="37"/>
        <v>0</v>
      </c>
      <c r="R47" s="199">
        <f t="shared" si="37"/>
        <v>0</v>
      </c>
      <c r="S47" s="199">
        <f t="shared" si="37"/>
        <v>0</v>
      </c>
      <c r="T47" s="229"/>
      <c r="U47" s="229"/>
      <c r="V47" s="199">
        <f t="shared" ref="V47:Y47" si="38">SUM(V48:V49)</f>
        <v>0</v>
      </c>
      <c r="W47" s="276">
        <f t="shared" si="38"/>
        <v>250</v>
      </c>
      <c r="X47" s="276">
        <f t="shared" si="38"/>
        <v>250</v>
      </c>
      <c r="Y47" s="276">
        <f t="shared" si="38"/>
        <v>249.75</v>
      </c>
      <c r="Z47" s="276" t="str">
        <f>IFERROR(BazaZaUpit[[#This Row],[IZVRŠENJE TEKUĆA]]/BazaZaUpit[[#This Row],[IZVRŠENJE PRETHODNA]]*100," ")</f>
        <v xml:space="preserve"> </v>
      </c>
      <c r="AA47" s="276">
        <f>IFERROR(BazaZaUpit[[#This Row],[IZVRŠENJE TEKUĆA]]/BazaZaUpit[[#This Row],[TEKUĆI PLAN ]]*100," ")</f>
        <v>99.9</v>
      </c>
    </row>
    <row r="48" spans="1:27" x14ac:dyDescent="0.3">
      <c r="A48" s="10">
        <v>3431</v>
      </c>
      <c r="B48" s="5" t="s">
        <v>55</v>
      </c>
      <c r="C48" s="5"/>
      <c r="D48" s="5"/>
      <c r="E48" s="5"/>
      <c r="F48" s="5"/>
      <c r="G48" s="5"/>
      <c r="H48" s="5"/>
      <c r="I48" s="5"/>
      <c r="J48" s="6">
        <v>398</v>
      </c>
      <c r="K48" s="6"/>
      <c r="L48" s="202">
        <v>0</v>
      </c>
      <c r="M48" s="202"/>
      <c r="N48" s="202"/>
      <c r="O48" s="202"/>
      <c r="P48" s="203"/>
      <c r="Q48" s="204"/>
      <c r="R48" s="205"/>
      <c r="S48" s="204"/>
      <c r="T48" s="230"/>
      <c r="U48" s="230"/>
      <c r="V48" s="204"/>
      <c r="W48" s="278">
        <v>250</v>
      </c>
      <c r="X48" s="278">
        <v>250</v>
      </c>
      <c r="Y48" s="278">
        <v>249.75</v>
      </c>
      <c r="Z48" s="278" t="str">
        <f>IFERROR(BazaZaUpit[[#This Row],[IZVRŠENJE TEKUĆA]]/BazaZaUpit[[#This Row],[IZVRŠENJE PRETHODNA]]*100," ")</f>
        <v xml:space="preserve"> </v>
      </c>
      <c r="AA48" s="278">
        <f>IFERROR(BazaZaUpit[[#This Row],[IZVRŠENJE TEKUĆA]]/BazaZaUpit[[#This Row],[TEKUĆI PLAN ]]*100," ")</f>
        <v>99.9</v>
      </c>
    </row>
    <row r="49" spans="1:27" x14ac:dyDescent="0.3">
      <c r="A49" s="10">
        <v>3432</v>
      </c>
      <c r="B49" s="5" t="s">
        <v>107</v>
      </c>
      <c r="C49" s="5"/>
      <c r="D49" s="5"/>
      <c r="E49" s="5"/>
      <c r="F49" s="5"/>
      <c r="G49" s="5"/>
      <c r="H49" s="5"/>
      <c r="I49" s="5"/>
      <c r="J49" s="6">
        <v>265</v>
      </c>
      <c r="K49" s="6"/>
      <c r="L49" s="202">
        <v>0</v>
      </c>
      <c r="M49" s="202"/>
      <c r="N49" s="202"/>
      <c r="O49" s="202"/>
      <c r="P49" s="203"/>
      <c r="Q49" s="204"/>
      <c r="R49" s="205"/>
      <c r="S49" s="204"/>
      <c r="T49" s="230"/>
      <c r="U49" s="230"/>
      <c r="V49" s="204"/>
      <c r="W49" s="278"/>
      <c r="X49" s="278"/>
      <c r="Y49" s="278"/>
      <c r="Z49" s="278" t="str">
        <f>IFERROR(BazaZaUpit[[#This Row],[IZVRŠENJE TEKUĆA]]/BazaZaUpit[[#This Row],[IZVRŠENJE PRETHODNA]]*100," ")</f>
        <v xml:space="preserve"> </v>
      </c>
      <c r="AA49" s="278" t="str">
        <f>IFERROR(BazaZaUpit[[#This Row],[IZVRŠENJE TEKUĆA]]/BazaZaUpit[[#This Row],[TEKUĆI PLAN ]]*100," ")</f>
        <v xml:space="preserve"> </v>
      </c>
    </row>
    <row r="50" spans="1:27" s="42" customFormat="1" ht="24" x14ac:dyDescent="0.3">
      <c r="A50" s="68">
        <v>37</v>
      </c>
      <c r="B50" s="69" t="s">
        <v>109</v>
      </c>
      <c r="C50" s="69"/>
      <c r="D50" s="69"/>
      <c r="E50" s="69"/>
      <c r="F50" s="69"/>
      <c r="G50" s="69"/>
      <c r="H50" s="69"/>
      <c r="I50" s="69"/>
      <c r="J50" s="70">
        <f t="shared" ref="J50:S51" si="39">SUM(J51)</f>
        <v>13272</v>
      </c>
      <c r="K50" s="70">
        <f t="shared" si="39"/>
        <v>3102.4</v>
      </c>
      <c r="L50" s="198">
        <f t="shared" si="39"/>
        <v>10618</v>
      </c>
      <c r="M50" s="198"/>
      <c r="N50" s="198">
        <f t="shared" si="39"/>
        <v>11000</v>
      </c>
      <c r="O50" s="198">
        <f t="shared" si="39"/>
        <v>11000</v>
      </c>
      <c r="P50" s="199">
        <f t="shared" si="39"/>
        <v>11000</v>
      </c>
      <c r="Q50" s="199">
        <f t="shared" si="39"/>
        <v>398.17</v>
      </c>
      <c r="R50" s="199">
        <f t="shared" si="39"/>
        <v>10618</v>
      </c>
      <c r="S50" s="199">
        <f t="shared" si="39"/>
        <v>0</v>
      </c>
      <c r="T50" s="229"/>
      <c r="U50" s="229"/>
      <c r="V50" s="199">
        <f t="shared" ref="V50:Y51" si="40">SUM(V51)</f>
        <v>2389.0100000000002</v>
      </c>
      <c r="W50" s="276">
        <f t="shared" si="40"/>
        <v>11000</v>
      </c>
      <c r="X50" s="276">
        <f t="shared" si="40"/>
        <v>11000</v>
      </c>
      <c r="Y50" s="276">
        <f t="shared" si="40"/>
        <v>1929.98</v>
      </c>
      <c r="Z50" s="276">
        <f>IFERROR(BazaZaUpit[[#This Row],[IZVRŠENJE TEKUĆA]]/BazaZaUpit[[#This Row],[IZVRŠENJE PRETHODNA]]*100," ")</f>
        <v>80.785764814714028</v>
      </c>
      <c r="AA50" s="276">
        <f>IFERROR(BazaZaUpit[[#This Row],[IZVRŠENJE TEKUĆA]]/BazaZaUpit[[#This Row],[TEKUĆI PLAN ]]*100," ")</f>
        <v>17.545272727272728</v>
      </c>
    </row>
    <row r="51" spans="1:27" s="42" customFormat="1" ht="12" x14ac:dyDescent="0.3">
      <c r="A51" s="68">
        <v>372</v>
      </c>
      <c r="B51" s="69" t="s">
        <v>24</v>
      </c>
      <c r="C51" s="69"/>
      <c r="D51" s="69"/>
      <c r="E51" s="69"/>
      <c r="F51" s="69"/>
      <c r="G51" s="69"/>
      <c r="H51" s="69"/>
      <c r="I51" s="69"/>
      <c r="J51" s="70">
        <f t="shared" si="39"/>
        <v>13272</v>
      </c>
      <c r="K51" s="70">
        <f t="shared" si="39"/>
        <v>3102.4</v>
      </c>
      <c r="L51" s="198">
        <f t="shared" si="39"/>
        <v>10618</v>
      </c>
      <c r="M51" s="198"/>
      <c r="N51" s="198">
        <f t="shared" si="39"/>
        <v>11000</v>
      </c>
      <c r="O51" s="198">
        <f t="shared" si="39"/>
        <v>11000</v>
      </c>
      <c r="P51" s="199">
        <f t="shared" si="39"/>
        <v>11000</v>
      </c>
      <c r="Q51" s="199">
        <f t="shared" si="39"/>
        <v>398.17</v>
      </c>
      <c r="R51" s="199">
        <f t="shared" si="39"/>
        <v>10618</v>
      </c>
      <c r="S51" s="199">
        <f t="shared" si="39"/>
        <v>0</v>
      </c>
      <c r="T51" s="229"/>
      <c r="U51" s="229"/>
      <c r="V51" s="199">
        <f t="shared" si="40"/>
        <v>2389.0100000000002</v>
      </c>
      <c r="W51" s="276">
        <f t="shared" si="40"/>
        <v>11000</v>
      </c>
      <c r="X51" s="276">
        <f t="shared" si="40"/>
        <v>11000</v>
      </c>
      <c r="Y51" s="276">
        <f t="shared" si="40"/>
        <v>1929.98</v>
      </c>
      <c r="Z51" s="276">
        <f>IFERROR(BazaZaUpit[[#This Row],[IZVRŠENJE TEKUĆA]]/BazaZaUpit[[#This Row],[IZVRŠENJE PRETHODNA]]*100," ")</f>
        <v>80.785764814714028</v>
      </c>
      <c r="AA51" s="276">
        <f>IFERROR(BazaZaUpit[[#This Row],[IZVRŠENJE TEKUĆA]]/BazaZaUpit[[#This Row],[TEKUĆI PLAN ]]*100," ")</f>
        <v>17.545272727272728</v>
      </c>
    </row>
    <row r="52" spans="1:27" x14ac:dyDescent="0.3">
      <c r="A52" s="10">
        <v>3721</v>
      </c>
      <c r="B52" s="5" t="s">
        <v>108</v>
      </c>
      <c r="C52" s="5"/>
      <c r="D52" s="5"/>
      <c r="E52" s="5"/>
      <c r="F52" s="5"/>
      <c r="G52" s="5"/>
      <c r="H52" s="5"/>
      <c r="I52" s="5"/>
      <c r="J52" s="6">
        <v>13272</v>
      </c>
      <c r="K52" s="6">
        <v>3102.4</v>
      </c>
      <c r="L52" s="202">
        <v>10618</v>
      </c>
      <c r="M52" s="202"/>
      <c r="N52" s="202">
        <v>11000</v>
      </c>
      <c r="O52" s="202">
        <v>11000</v>
      </c>
      <c r="P52" s="203">
        <v>11000</v>
      </c>
      <c r="Q52" s="204">
        <v>398.17</v>
      </c>
      <c r="R52" s="205">
        <v>10618</v>
      </c>
      <c r="S52" s="204"/>
      <c r="T52" s="230"/>
      <c r="U52" s="230"/>
      <c r="V52" s="204">
        <v>2389.0100000000002</v>
      </c>
      <c r="W52" s="278">
        <v>11000</v>
      </c>
      <c r="X52" s="278">
        <v>11000</v>
      </c>
      <c r="Y52" s="278">
        <v>1929.98</v>
      </c>
      <c r="Z52" s="278">
        <f>IFERROR(BazaZaUpit[[#This Row],[IZVRŠENJE TEKUĆA]]/BazaZaUpit[[#This Row],[IZVRŠENJE PRETHODNA]]*100," ")</f>
        <v>80.785764814714028</v>
      </c>
      <c r="AA52" s="278">
        <f>IFERROR(BazaZaUpit[[#This Row],[IZVRŠENJE TEKUĆA]]/BazaZaUpit[[#This Row],[TEKUĆI PLAN ]]*100," ")</f>
        <v>17.545272727272728</v>
      </c>
    </row>
    <row r="53" spans="1:27" ht="12" x14ac:dyDescent="0.3">
      <c r="A53" s="2" t="s">
        <v>30</v>
      </c>
      <c r="B53" s="3" t="s">
        <v>35</v>
      </c>
      <c r="C53" s="3" t="s">
        <v>145</v>
      </c>
      <c r="D53" s="3" t="s">
        <v>120</v>
      </c>
      <c r="E53" s="3" t="s">
        <v>121</v>
      </c>
      <c r="F53" s="3" t="s">
        <v>276</v>
      </c>
      <c r="G53" s="3" t="s">
        <v>278</v>
      </c>
      <c r="H53" s="3"/>
      <c r="I53" s="3"/>
      <c r="J53" s="8">
        <f>J54</f>
        <v>632267</v>
      </c>
      <c r="K53" s="8">
        <f t="shared" ref="K53:S53" si="41">K54</f>
        <v>248366.66</v>
      </c>
      <c r="L53" s="208">
        <f t="shared" si="41"/>
        <v>2758741</v>
      </c>
      <c r="M53" s="208">
        <f t="shared" si="41"/>
        <v>0</v>
      </c>
      <c r="N53" s="208">
        <f t="shared" si="41"/>
        <v>7121522</v>
      </c>
      <c r="O53" s="208">
        <f t="shared" si="41"/>
        <v>252150</v>
      </c>
      <c r="P53" s="208">
        <f t="shared" si="41"/>
        <v>6850</v>
      </c>
      <c r="Q53" s="208">
        <f t="shared" si="41"/>
        <v>46992.829999999994</v>
      </c>
      <c r="R53" s="208">
        <f t="shared" si="41"/>
        <v>2758741</v>
      </c>
      <c r="S53" s="208">
        <f t="shared" si="41"/>
        <v>71856.2</v>
      </c>
      <c r="T53" s="231">
        <f>BazaZaUpit[[#This Row],[Izvršenje 01.01.-30.06.2023.]]/BazaZaUpit[[#This Row],[Izvršenje 01.01.-30.06.2022.]]*100</f>
        <v>152.90885864928759</v>
      </c>
      <c r="U53" s="231">
        <f>BazaZaUpit[[#This Row],[Izvršenje 01.01.-30.06.2023.]]/BazaZaUpit[[#This Row],[IZVORNI / TEKUĆI                           Plan za 2023.]]*100</f>
        <v>2.6046736536702793</v>
      </c>
      <c r="V53" s="208">
        <f t="shared" ref="V53:Y53" si="42">V54</f>
        <v>412713.96</v>
      </c>
      <c r="W53" s="279">
        <f t="shared" si="42"/>
        <v>1823022</v>
      </c>
      <c r="X53" s="279">
        <f t="shared" si="42"/>
        <v>1742022</v>
      </c>
      <c r="Y53" s="279">
        <f t="shared" si="42"/>
        <v>149531.68</v>
      </c>
      <c r="Z53" s="279">
        <f>IFERROR(BazaZaUpit[[#This Row],[IZVRŠENJE TEKUĆA]]/BazaZaUpit[[#This Row],[IZVRŠENJE PRETHODNA]]*100," ")</f>
        <v>36.231311390581503</v>
      </c>
      <c r="AA53" s="279">
        <f>IFERROR(BazaZaUpit[[#This Row],[IZVRŠENJE TEKUĆA]]/BazaZaUpit[[#This Row],[TEKUĆI PLAN ]]*100," ")</f>
        <v>8.583799745353387</v>
      </c>
    </row>
    <row r="54" spans="1:27" ht="12" x14ac:dyDescent="0.3">
      <c r="A54" s="65">
        <v>4</v>
      </c>
      <c r="B54" s="66" t="s">
        <v>112</v>
      </c>
      <c r="C54" s="66"/>
      <c r="D54" s="66"/>
      <c r="E54" s="66"/>
      <c r="F54" s="66"/>
      <c r="G54" s="66"/>
      <c r="H54" s="66"/>
      <c r="I54" s="66"/>
      <c r="J54" s="67">
        <f t="shared" ref="J54:O54" si="43">SUM(J55+J60)</f>
        <v>632267</v>
      </c>
      <c r="K54" s="67">
        <f t="shared" si="43"/>
        <v>248366.66</v>
      </c>
      <c r="L54" s="196">
        <f t="shared" si="43"/>
        <v>2758741</v>
      </c>
      <c r="M54" s="196"/>
      <c r="N54" s="196">
        <f t="shared" si="43"/>
        <v>7121522</v>
      </c>
      <c r="O54" s="196">
        <f t="shared" si="43"/>
        <v>252150</v>
      </c>
      <c r="P54" s="197">
        <f t="shared" ref="P54:S54" si="44">SUM(P55+P60)</f>
        <v>6850</v>
      </c>
      <c r="Q54" s="197">
        <f>SUM(Q55+Q60)</f>
        <v>46992.829999999994</v>
      </c>
      <c r="R54" s="197">
        <f t="shared" si="44"/>
        <v>2758741</v>
      </c>
      <c r="S54" s="197">
        <f t="shared" si="44"/>
        <v>71856.2</v>
      </c>
      <c r="T54" s="229">
        <f>BazaZaUpit[[#This Row],[Izvršenje 01.01.-30.06.2023.]]/BazaZaUpit[[#This Row],[Izvršenje 01.01.-30.06.2022.]]*100</f>
        <v>152.90885864928759</v>
      </c>
      <c r="U54" s="229">
        <f>BazaZaUpit[[#This Row],[Izvršenje 01.01.-30.06.2023.]]/BazaZaUpit[[#This Row],[IZVORNI / TEKUĆI                           Plan za 2023.]]*100</f>
        <v>2.6046736536702793</v>
      </c>
      <c r="V54" s="197">
        <f t="shared" ref="V54:Y54" si="45">SUM(V55+V60)</f>
        <v>412713.96</v>
      </c>
      <c r="W54" s="275">
        <f t="shared" si="45"/>
        <v>1823022</v>
      </c>
      <c r="X54" s="275">
        <f t="shared" si="45"/>
        <v>1742022</v>
      </c>
      <c r="Y54" s="275">
        <f t="shared" si="45"/>
        <v>149531.68</v>
      </c>
      <c r="Z54" s="275">
        <f>IFERROR(BazaZaUpit[[#This Row],[IZVRŠENJE TEKUĆA]]/BazaZaUpit[[#This Row],[IZVRŠENJE PRETHODNA]]*100," ")</f>
        <v>36.231311390581503</v>
      </c>
      <c r="AA54" s="275">
        <f>IFERROR(BazaZaUpit[[#This Row],[IZVRŠENJE TEKUĆA]]/BazaZaUpit[[#This Row],[TEKUĆI PLAN ]]*100," ")</f>
        <v>8.583799745353387</v>
      </c>
    </row>
    <row r="55" spans="1:27" s="42" customFormat="1" ht="12" x14ac:dyDescent="0.3">
      <c r="A55" s="68">
        <v>42</v>
      </c>
      <c r="B55" s="69" t="s">
        <v>26</v>
      </c>
      <c r="C55" s="69"/>
      <c r="D55" s="69"/>
      <c r="E55" s="69"/>
      <c r="F55" s="69"/>
      <c r="G55" s="69"/>
      <c r="H55" s="69"/>
      <c r="I55" s="69"/>
      <c r="J55" s="70">
        <f t="shared" ref="J55:S55" si="46">SUM(J56)</f>
        <v>35835</v>
      </c>
      <c r="K55" s="70">
        <f t="shared" si="46"/>
        <v>35723.69</v>
      </c>
      <c r="L55" s="198">
        <f t="shared" si="46"/>
        <v>37923</v>
      </c>
      <c r="M55" s="198"/>
      <c r="N55" s="198">
        <f t="shared" si="46"/>
        <v>488022</v>
      </c>
      <c r="O55" s="198">
        <f t="shared" si="46"/>
        <v>252150</v>
      </c>
      <c r="P55" s="199">
        <f t="shared" si="46"/>
        <v>6850</v>
      </c>
      <c r="Q55" s="199">
        <f t="shared" si="46"/>
        <v>11724.88</v>
      </c>
      <c r="R55" s="199">
        <f t="shared" si="46"/>
        <v>37923</v>
      </c>
      <c r="S55" s="199">
        <f t="shared" si="46"/>
        <v>9726.18</v>
      </c>
      <c r="T55" s="229">
        <f>BazaZaUpit[[#This Row],[Izvršenje 01.01.-30.06.2023.]]/BazaZaUpit[[#This Row],[Izvršenje 01.01.-30.06.2022.]]*100</f>
        <v>82.95334365895431</v>
      </c>
      <c r="U55" s="229">
        <f>BazaZaUpit[[#This Row],[Izvršenje 01.01.-30.06.2023.]]/BazaZaUpit[[#This Row],[IZVORNI / TEKUĆI                           Plan za 2023.]]*100</f>
        <v>25.64717981172376</v>
      </c>
      <c r="V55" s="199">
        <f t="shared" ref="V55:Y55" si="47">SUM(V56)</f>
        <v>51217.68</v>
      </c>
      <c r="W55" s="276">
        <f t="shared" si="47"/>
        <v>191522</v>
      </c>
      <c r="X55" s="276">
        <f t="shared" si="47"/>
        <v>191522</v>
      </c>
      <c r="Y55" s="276">
        <f t="shared" si="47"/>
        <v>85185.18</v>
      </c>
      <c r="Z55" s="276">
        <f>IFERROR(BazaZaUpit[[#This Row],[IZVRŠENJE TEKUĆA]]/BazaZaUpit[[#This Row],[IZVRŠENJE PRETHODNA]]*100," ")</f>
        <v>166.31987235657687</v>
      </c>
      <c r="AA55" s="276">
        <f>IFERROR(BazaZaUpit[[#This Row],[IZVRŠENJE TEKUĆA]]/BazaZaUpit[[#This Row],[TEKUĆI PLAN ]]*100," ")</f>
        <v>44.478012969789368</v>
      </c>
    </row>
    <row r="56" spans="1:27" s="42" customFormat="1" ht="12" x14ac:dyDescent="0.3">
      <c r="A56" s="68">
        <v>422</v>
      </c>
      <c r="B56" s="69" t="s">
        <v>25</v>
      </c>
      <c r="C56" s="69"/>
      <c r="D56" s="69"/>
      <c r="E56" s="69"/>
      <c r="F56" s="69"/>
      <c r="G56" s="69"/>
      <c r="H56" s="69"/>
      <c r="I56" s="69"/>
      <c r="J56" s="70">
        <f t="shared" ref="J56:O56" si="48">SUM(J57:J59)</f>
        <v>35835</v>
      </c>
      <c r="K56" s="70">
        <f t="shared" si="48"/>
        <v>35723.69</v>
      </c>
      <c r="L56" s="198">
        <f t="shared" si="48"/>
        <v>37923</v>
      </c>
      <c r="M56" s="198"/>
      <c r="N56" s="198">
        <f t="shared" si="48"/>
        <v>488022</v>
      </c>
      <c r="O56" s="198">
        <f t="shared" si="48"/>
        <v>252150</v>
      </c>
      <c r="P56" s="199">
        <f t="shared" ref="P56:S56" si="49">SUM(P57:P59)</f>
        <v>6850</v>
      </c>
      <c r="Q56" s="199">
        <f t="shared" si="49"/>
        <v>11724.88</v>
      </c>
      <c r="R56" s="199">
        <f t="shared" si="49"/>
        <v>37923</v>
      </c>
      <c r="S56" s="199">
        <f t="shared" si="49"/>
        <v>9726.18</v>
      </c>
      <c r="T56" s="229">
        <f>BazaZaUpit[[#This Row],[Izvršenje 01.01.-30.06.2023.]]/BazaZaUpit[[#This Row],[Izvršenje 01.01.-30.06.2022.]]*100</f>
        <v>82.95334365895431</v>
      </c>
      <c r="U56" s="229">
        <f>BazaZaUpit[[#This Row],[Izvršenje 01.01.-30.06.2023.]]/BazaZaUpit[[#This Row],[IZVORNI / TEKUĆI                           Plan za 2023.]]*100</f>
        <v>25.64717981172376</v>
      </c>
      <c r="V56" s="199">
        <f t="shared" ref="V56:Y56" si="50">SUM(V57:V59)</f>
        <v>51217.68</v>
      </c>
      <c r="W56" s="276">
        <f t="shared" si="50"/>
        <v>191522</v>
      </c>
      <c r="X56" s="276">
        <f t="shared" si="50"/>
        <v>191522</v>
      </c>
      <c r="Y56" s="276">
        <f t="shared" si="50"/>
        <v>85185.18</v>
      </c>
      <c r="Z56" s="276">
        <f>IFERROR(BazaZaUpit[[#This Row],[IZVRŠENJE TEKUĆA]]/BazaZaUpit[[#This Row],[IZVRŠENJE PRETHODNA]]*100," ")</f>
        <v>166.31987235657687</v>
      </c>
      <c r="AA56" s="276">
        <f>IFERROR(BazaZaUpit[[#This Row],[IZVRŠENJE TEKUĆA]]/BazaZaUpit[[#This Row],[TEKUĆI PLAN ]]*100," ")</f>
        <v>44.478012969789368</v>
      </c>
    </row>
    <row r="57" spans="1:27" x14ac:dyDescent="0.3">
      <c r="A57" s="10">
        <v>4221</v>
      </c>
      <c r="B57" s="5" t="s">
        <v>56</v>
      </c>
      <c r="C57" s="5"/>
      <c r="D57" s="5"/>
      <c r="E57" s="5"/>
      <c r="F57" s="5"/>
      <c r="G57" s="5"/>
      <c r="H57" s="5"/>
      <c r="I57" s="5"/>
      <c r="J57" s="6">
        <v>19908</v>
      </c>
      <c r="K57" s="6">
        <v>22983.22</v>
      </c>
      <c r="L57" s="202">
        <v>9542</v>
      </c>
      <c r="M57" s="202"/>
      <c r="N57" s="202">
        <v>413022</v>
      </c>
      <c r="O57" s="202">
        <v>252150</v>
      </c>
      <c r="P57" s="203">
        <v>850</v>
      </c>
      <c r="Q57" s="204">
        <v>3311.25</v>
      </c>
      <c r="R57" s="205">
        <v>9542</v>
      </c>
      <c r="S57" s="204">
        <v>9527.1</v>
      </c>
      <c r="T57" s="230">
        <f>BazaZaUpit[[#This Row],[Izvršenje 01.01.-30.06.2023.]]/BazaZaUpit[[#This Row],[Izvršenje 01.01.-30.06.2022.]]*100</f>
        <v>287.71913929784824</v>
      </c>
      <c r="U57" s="230">
        <f>BazaZaUpit[[#This Row],[Izvršenje 01.01.-30.06.2023.]]/BazaZaUpit[[#This Row],[IZVORNI / TEKUĆI                           Plan za 2023.]]*100</f>
        <v>99.843848249842807</v>
      </c>
      <c r="V57" s="204">
        <v>18420.91</v>
      </c>
      <c r="W57" s="278">
        <v>113022</v>
      </c>
      <c r="X57" s="278">
        <v>113022</v>
      </c>
      <c r="Y57" s="278">
        <v>50875.82</v>
      </c>
      <c r="Z57" s="278">
        <f>IFERROR(BazaZaUpit[[#This Row],[IZVRŠENJE TEKUĆA]]/BazaZaUpit[[#This Row],[IZVRŠENJE PRETHODNA]]*100," ")</f>
        <v>276.18516131939191</v>
      </c>
      <c r="AA57" s="278">
        <f>IFERROR(BazaZaUpit[[#This Row],[IZVRŠENJE TEKUĆA]]/BazaZaUpit[[#This Row],[TEKUĆI PLAN ]]*100," ")</f>
        <v>45.014085753216186</v>
      </c>
    </row>
    <row r="58" spans="1:27" x14ac:dyDescent="0.3">
      <c r="A58" s="10">
        <v>4222</v>
      </c>
      <c r="B58" s="5" t="s">
        <v>57</v>
      </c>
      <c r="C58" s="5"/>
      <c r="D58" s="5"/>
      <c r="E58" s="5"/>
      <c r="F58" s="5"/>
      <c r="G58" s="5"/>
      <c r="H58" s="5"/>
      <c r="I58" s="5"/>
      <c r="J58" s="6">
        <v>6636</v>
      </c>
      <c r="K58" s="6">
        <v>4147.8</v>
      </c>
      <c r="L58" s="202">
        <v>6636</v>
      </c>
      <c r="M58" s="202"/>
      <c r="N58" s="202"/>
      <c r="O58" s="202"/>
      <c r="P58" s="203">
        <v>6000</v>
      </c>
      <c r="Q58" s="204"/>
      <c r="R58" s="205">
        <v>6636</v>
      </c>
      <c r="S58" s="204"/>
      <c r="T58" s="230"/>
      <c r="U58" s="230"/>
      <c r="V58" s="204">
        <v>6311.5</v>
      </c>
      <c r="W58" s="278">
        <v>3500</v>
      </c>
      <c r="X58" s="278">
        <v>3500</v>
      </c>
      <c r="Y58" s="278">
        <v>1355.49</v>
      </c>
      <c r="Z58" s="278">
        <f>IFERROR(BazaZaUpit[[#This Row],[IZVRŠENJE TEKUĆA]]/BazaZaUpit[[#This Row],[IZVRŠENJE PRETHODNA]]*100," ")</f>
        <v>21.476511130476116</v>
      </c>
      <c r="AA58" s="278">
        <f>IFERROR(BazaZaUpit[[#This Row],[IZVRŠENJE TEKUĆA]]/BazaZaUpit[[#This Row],[TEKUĆI PLAN ]]*100," ")</f>
        <v>38.728285714285718</v>
      </c>
    </row>
    <row r="59" spans="1:27" x14ac:dyDescent="0.3">
      <c r="A59" s="10">
        <v>4223</v>
      </c>
      <c r="B59" s="5" t="s">
        <v>58</v>
      </c>
      <c r="C59" s="5"/>
      <c r="D59" s="5"/>
      <c r="E59" s="5"/>
      <c r="F59" s="5"/>
      <c r="G59" s="5"/>
      <c r="H59" s="5"/>
      <c r="I59" s="5"/>
      <c r="J59" s="6">
        <v>9291</v>
      </c>
      <c r="K59" s="6">
        <v>8592.67</v>
      </c>
      <c r="L59" s="202">
        <v>21745</v>
      </c>
      <c r="M59" s="202"/>
      <c r="N59" s="206">
        <v>75000</v>
      </c>
      <c r="O59" s="206"/>
      <c r="P59" s="207"/>
      <c r="Q59" s="204">
        <v>8413.6299999999992</v>
      </c>
      <c r="R59" s="205">
        <v>21745</v>
      </c>
      <c r="S59" s="204">
        <v>199.08</v>
      </c>
      <c r="T59" s="230">
        <f>BazaZaUpit[[#This Row],[Izvršenje 01.01.-30.06.2023.]]/BazaZaUpit[[#This Row],[Izvršenje 01.01.-30.06.2022.]]*100</f>
        <v>2.3661606227038749</v>
      </c>
      <c r="U59" s="230">
        <f>BazaZaUpit[[#This Row],[Izvršenje 01.01.-30.06.2023.]]/BazaZaUpit[[#This Row],[IZVORNI / TEKUĆI                           Plan za 2023.]]*100</f>
        <v>0.91552080938146707</v>
      </c>
      <c r="V59" s="204">
        <v>26485.27</v>
      </c>
      <c r="W59" s="278">
        <v>75000</v>
      </c>
      <c r="X59" s="278">
        <v>75000</v>
      </c>
      <c r="Y59" s="278">
        <v>32953.870000000003</v>
      </c>
      <c r="Z59" s="278">
        <f>IFERROR(BazaZaUpit[[#This Row],[IZVRŠENJE TEKUĆA]]/BazaZaUpit[[#This Row],[IZVRŠENJE PRETHODNA]]*100," ")</f>
        <v>124.42338703739853</v>
      </c>
      <c r="AA59" s="278">
        <f>IFERROR(BazaZaUpit[[#This Row],[IZVRŠENJE TEKUĆA]]/BazaZaUpit[[#This Row],[TEKUĆI PLAN ]]*100," ")</f>
        <v>43.938493333333341</v>
      </c>
    </row>
    <row r="60" spans="1:27" s="42" customFormat="1" ht="12" x14ac:dyDescent="0.3">
      <c r="A60" s="68">
        <v>45</v>
      </c>
      <c r="B60" s="69" t="s">
        <v>100</v>
      </c>
      <c r="C60" s="69"/>
      <c r="D60" s="69"/>
      <c r="E60" s="69"/>
      <c r="F60" s="69"/>
      <c r="G60" s="69"/>
      <c r="H60" s="69"/>
      <c r="I60" s="69"/>
      <c r="J60" s="70">
        <f t="shared" ref="J60:S61" si="51">SUM(J61)</f>
        <v>596432</v>
      </c>
      <c r="K60" s="70">
        <f t="shared" si="51"/>
        <v>212642.97</v>
      </c>
      <c r="L60" s="198">
        <f t="shared" si="51"/>
        <v>2720818</v>
      </c>
      <c r="M60" s="198"/>
      <c r="N60" s="198">
        <f t="shared" si="51"/>
        <v>6633500</v>
      </c>
      <c r="O60" s="198">
        <f t="shared" si="51"/>
        <v>0</v>
      </c>
      <c r="P60" s="199">
        <f t="shared" si="51"/>
        <v>0</v>
      </c>
      <c r="Q60" s="199">
        <f t="shared" si="51"/>
        <v>35267.949999999997</v>
      </c>
      <c r="R60" s="199">
        <f t="shared" si="51"/>
        <v>2720818</v>
      </c>
      <c r="S60" s="199">
        <f t="shared" si="51"/>
        <v>62130.02</v>
      </c>
      <c r="T60" s="229">
        <f>BazaZaUpit[[#This Row],[Izvršenje 01.01.-30.06.2023.]]/BazaZaUpit[[#This Row],[Izvršenje 01.01.-30.06.2022.]]*100</f>
        <v>176.16566882963144</v>
      </c>
      <c r="U60" s="229">
        <f>BazaZaUpit[[#This Row],[Izvršenje 01.01.-30.06.2023.]]/BazaZaUpit[[#This Row],[IZVORNI / TEKUĆI                           Plan za 2023.]]*100</f>
        <v>2.2835051811624298</v>
      </c>
      <c r="V60" s="199">
        <f t="shared" ref="V60:Y61" si="52">SUM(V61)</f>
        <v>361496.28</v>
      </c>
      <c r="W60" s="276">
        <f t="shared" si="52"/>
        <v>1631500</v>
      </c>
      <c r="X60" s="276">
        <f t="shared" si="52"/>
        <v>1550500</v>
      </c>
      <c r="Y60" s="276">
        <f t="shared" si="52"/>
        <v>64346.5</v>
      </c>
      <c r="Z60" s="276">
        <f>IFERROR(BazaZaUpit[[#This Row],[IZVRŠENJE TEKUĆA]]/BazaZaUpit[[#This Row],[IZVRŠENJE PRETHODNA]]*100," ")</f>
        <v>17.800044857999644</v>
      </c>
      <c r="AA60" s="276">
        <f>IFERROR(BazaZaUpit[[#This Row],[IZVRŠENJE TEKUĆA]]/BazaZaUpit[[#This Row],[TEKUĆI PLAN ]]*100," ")</f>
        <v>4.1500483714930665</v>
      </c>
    </row>
    <row r="61" spans="1:27" s="42" customFormat="1" ht="12" x14ac:dyDescent="0.3">
      <c r="A61" s="68">
        <v>451</v>
      </c>
      <c r="B61" s="69" t="s">
        <v>69</v>
      </c>
      <c r="C61" s="69"/>
      <c r="D61" s="69"/>
      <c r="E61" s="69"/>
      <c r="F61" s="69"/>
      <c r="G61" s="69"/>
      <c r="H61" s="69"/>
      <c r="I61" s="69"/>
      <c r="J61" s="70">
        <f t="shared" si="51"/>
        <v>596432</v>
      </c>
      <c r="K61" s="70">
        <f t="shared" si="51"/>
        <v>212642.97</v>
      </c>
      <c r="L61" s="198">
        <f t="shared" si="51"/>
        <v>2720818</v>
      </c>
      <c r="M61" s="198"/>
      <c r="N61" s="198">
        <f t="shared" si="51"/>
        <v>6633500</v>
      </c>
      <c r="O61" s="198">
        <f t="shared" si="51"/>
        <v>0</v>
      </c>
      <c r="P61" s="199">
        <f t="shared" si="51"/>
        <v>0</v>
      </c>
      <c r="Q61" s="199">
        <f t="shared" si="51"/>
        <v>35267.949999999997</v>
      </c>
      <c r="R61" s="199">
        <f t="shared" si="51"/>
        <v>2720818</v>
      </c>
      <c r="S61" s="199">
        <f t="shared" si="51"/>
        <v>62130.02</v>
      </c>
      <c r="T61" s="229">
        <f>BazaZaUpit[[#This Row],[Izvršenje 01.01.-30.06.2023.]]/BazaZaUpit[[#This Row],[Izvršenje 01.01.-30.06.2022.]]*100</f>
        <v>176.16566882963144</v>
      </c>
      <c r="U61" s="229">
        <f>BazaZaUpit[[#This Row],[Izvršenje 01.01.-30.06.2023.]]/BazaZaUpit[[#This Row],[IZVORNI / TEKUĆI                           Plan za 2023.]]*100</f>
        <v>2.2835051811624298</v>
      </c>
      <c r="V61" s="199">
        <f t="shared" si="52"/>
        <v>361496.28</v>
      </c>
      <c r="W61" s="276">
        <f t="shared" si="52"/>
        <v>1631500</v>
      </c>
      <c r="X61" s="276">
        <f t="shared" si="52"/>
        <v>1550500</v>
      </c>
      <c r="Y61" s="276">
        <f t="shared" si="52"/>
        <v>64346.5</v>
      </c>
      <c r="Z61" s="276">
        <f>IFERROR(BazaZaUpit[[#This Row],[IZVRŠENJE TEKUĆA]]/BazaZaUpit[[#This Row],[IZVRŠENJE PRETHODNA]]*100," ")</f>
        <v>17.800044857999644</v>
      </c>
      <c r="AA61" s="276">
        <f>IFERROR(BazaZaUpit[[#This Row],[IZVRŠENJE TEKUĆA]]/BazaZaUpit[[#This Row],[TEKUĆI PLAN ]]*100," ")</f>
        <v>4.1500483714930665</v>
      </c>
    </row>
    <row r="62" spans="1:27" s="42" customFormat="1" ht="12" x14ac:dyDescent="0.3">
      <c r="A62" s="10">
        <v>4511</v>
      </c>
      <c r="B62" s="5" t="s">
        <v>69</v>
      </c>
      <c r="C62" s="5"/>
      <c r="D62" s="5"/>
      <c r="E62" s="5"/>
      <c r="F62" s="5"/>
      <c r="G62" s="5"/>
      <c r="H62" s="5"/>
      <c r="I62" s="5"/>
      <c r="J62" s="6">
        <v>596432</v>
      </c>
      <c r="K62" s="6">
        <v>212642.97</v>
      </c>
      <c r="L62" s="202">
        <v>2720818</v>
      </c>
      <c r="M62" s="202"/>
      <c r="N62" s="206">
        <v>6633500</v>
      </c>
      <c r="O62" s="206"/>
      <c r="P62" s="207"/>
      <c r="Q62" s="204">
        <v>35267.949999999997</v>
      </c>
      <c r="R62" s="205">
        <v>2720818</v>
      </c>
      <c r="S62" s="204">
        <v>62130.02</v>
      </c>
      <c r="T62" s="230">
        <f>BazaZaUpit[[#This Row],[Izvršenje 01.01.-30.06.2023.]]/BazaZaUpit[[#This Row],[Izvršenje 01.01.-30.06.2022.]]*100</f>
        <v>176.16566882963144</v>
      </c>
      <c r="U62" s="230">
        <f>BazaZaUpit[[#This Row],[Izvršenje 01.01.-30.06.2023.]]/BazaZaUpit[[#This Row],[IZVORNI / TEKUĆI                           Plan za 2023.]]*100</f>
        <v>2.2835051811624298</v>
      </c>
      <c r="V62" s="204">
        <v>361496.28</v>
      </c>
      <c r="W62" s="278">
        <v>1631500</v>
      </c>
      <c r="X62" s="278">
        <v>1550500</v>
      </c>
      <c r="Y62" s="278">
        <v>64346.5</v>
      </c>
      <c r="Z62" s="278">
        <f>IFERROR(BazaZaUpit[[#This Row],[IZVRŠENJE TEKUĆA]]/BazaZaUpit[[#This Row],[IZVRŠENJE PRETHODNA]]*100," ")</f>
        <v>17.800044857999644</v>
      </c>
      <c r="AA62" s="278">
        <f>IFERROR(BazaZaUpit[[#This Row],[IZVRŠENJE TEKUĆA]]/BazaZaUpit[[#This Row],[TEKUĆI PLAN ]]*100," ")</f>
        <v>4.1500483714930665</v>
      </c>
    </row>
    <row r="63" spans="1:27" s="42" customFormat="1" ht="60" x14ac:dyDescent="0.3">
      <c r="A63" s="47" t="s">
        <v>31</v>
      </c>
      <c r="B63" s="18" t="s">
        <v>37</v>
      </c>
      <c r="C63" s="18" t="s">
        <v>146</v>
      </c>
      <c r="D63" s="18" t="s">
        <v>120</v>
      </c>
      <c r="E63" s="18" t="s">
        <v>122</v>
      </c>
      <c r="F63" s="18" t="s">
        <v>279</v>
      </c>
      <c r="G63" s="18" t="s">
        <v>280</v>
      </c>
      <c r="H63" s="18"/>
      <c r="I63" s="18"/>
      <c r="J63" s="19">
        <f t="shared" ref="J63:S63" si="53">SUM(J64+J78)</f>
        <v>19756</v>
      </c>
      <c r="K63" s="19">
        <f t="shared" si="53"/>
        <v>0</v>
      </c>
      <c r="L63" s="209">
        <f t="shared" si="53"/>
        <v>190991</v>
      </c>
      <c r="M63" s="209">
        <f t="shared" si="53"/>
        <v>0</v>
      </c>
      <c r="N63" s="209">
        <f t="shared" si="53"/>
        <v>156612</v>
      </c>
      <c r="O63" s="209">
        <f t="shared" si="53"/>
        <v>0</v>
      </c>
      <c r="P63" s="209">
        <f t="shared" si="53"/>
        <v>0</v>
      </c>
      <c r="Q63" s="209">
        <f t="shared" si="53"/>
        <v>0</v>
      </c>
      <c r="R63" s="209">
        <f t="shared" si="53"/>
        <v>190991</v>
      </c>
      <c r="S63" s="209">
        <f t="shared" si="53"/>
        <v>4645.3</v>
      </c>
      <c r="T63" s="232"/>
      <c r="U63" s="232">
        <f>BazaZaUpit[[#This Row],[Izvršenje 01.01.-30.06.2023.]]/BazaZaUpit[[#This Row],[IZVORNI / TEKUĆI                           Plan za 2023.]]*100</f>
        <v>2.4322088475373187</v>
      </c>
      <c r="V63" s="209">
        <f>SUM(V64+V68+V78)</f>
        <v>134458.07999999999</v>
      </c>
      <c r="W63" s="280">
        <f>SUM(W64+W78)</f>
        <v>10000</v>
      </c>
      <c r="X63" s="280">
        <f>SUM(X64+X78)</f>
        <v>10000</v>
      </c>
      <c r="Y63" s="280">
        <f>SUM(Y64+Y78)</f>
        <v>7787.69</v>
      </c>
      <c r="Z63" s="280">
        <f>IFERROR(BazaZaUpit[[#This Row],[IZVRŠENJE TEKUĆA]]/BazaZaUpit[[#This Row],[IZVRŠENJE PRETHODNA]]*100," ")</f>
        <v>5.7919092701606338</v>
      </c>
      <c r="AA63" s="280">
        <f>IFERROR(BazaZaUpit[[#This Row],[IZVRŠENJE TEKUĆA]]/BazaZaUpit[[#This Row],[TEKUĆI PLAN ]]*100," ")</f>
        <v>77.876899999999992</v>
      </c>
    </row>
    <row r="64" spans="1:27" s="42" customFormat="1" ht="12" x14ac:dyDescent="0.3">
      <c r="A64" s="65">
        <v>3</v>
      </c>
      <c r="B64" s="66" t="s">
        <v>113</v>
      </c>
      <c r="C64" s="69"/>
      <c r="D64" s="69"/>
      <c r="E64" s="69"/>
      <c r="F64" s="69"/>
      <c r="G64" s="69"/>
      <c r="H64" s="69"/>
      <c r="I64" s="69"/>
      <c r="J64" s="70">
        <f>SUM(J68)</f>
        <v>19756</v>
      </c>
      <c r="K64" s="70">
        <f>SUM(K68)</f>
        <v>0</v>
      </c>
      <c r="L64" s="198">
        <f t="shared" ref="L64:S64" si="54">SUM(L68)</f>
        <v>184355</v>
      </c>
      <c r="M64" s="198">
        <f t="shared" si="54"/>
        <v>0</v>
      </c>
      <c r="N64" s="198">
        <f t="shared" si="54"/>
        <v>151612</v>
      </c>
      <c r="O64" s="198">
        <f t="shared" si="54"/>
        <v>0</v>
      </c>
      <c r="P64" s="198">
        <f t="shared" si="54"/>
        <v>0</v>
      </c>
      <c r="Q64" s="198">
        <f t="shared" si="54"/>
        <v>0</v>
      </c>
      <c r="R64" s="198">
        <f t="shared" si="54"/>
        <v>184355</v>
      </c>
      <c r="S64" s="198">
        <f t="shared" si="54"/>
        <v>4645.3</v>
      </c>
      <c r="T64" s="229"/>
      <c r="U64" s="229">
        <f>BazaZaUpit[[#This Row],[Izvršenje 01.01.-30.06.2023.]]/BazaZaUpit[[#This Row],[IZVORNI / TEKUĆI                           Plan za 2023.]]*100</f>
        <v>2.5197580754522524</v>
      </c>
      <c r="V64" s="198">
        <f>SUM(V67)</f>
        <v>39300</v>
      </c>
      <c r="W64" s="281">
        <f t="shared" ref="W64:Y64" si="55">SUM(W68)</f>
        <v>10000</v>
      </c>
      <c r="X64" s="281">
        <f t="shared" si="55"/>
        <v>10000</v>
      </c>
      <c r="Y64" s="281">
        <f t="shared" si="55"/>
        <v>7787.69</v>
      </c>
      <c r="Z64" s="281">
        <f>IFERROR(BazaZaUpit[[#This Row],[IZVRŠENJE TEKUĆA]]/BazaZaUpit[[#This Row],[IZVRŠENJE PRETHODNA]]*100," ")</f>
        <v>19.816005089058521</v>
      </c>
      <c r="AA64" s="281">
        <f>IFERROR(BazaZaUpit[[#This Row],[IZVRŠENJE TEKUĆA]]/BazaZaUpit[[#This Row],[TEKUĆI PLAN ]]*100," ")</f>
        <v>77.876899999999992</v>
      </c>
    </row>
    <row r="65" spans="1:27" s="42" customFormat="1" ht="12" x14ac:dyDescent="0.3">
      <c r="A65" s="68">
        <v>31</v>
      </c>
      <c r="B65" s="69" t="s">
        <v>11</v>
      </c>
      <c r="C65" s="18"/>
      <c r="D65" s="69"/>
      <c r="E65" s="69"/>
      <c r="F65" s="69"/>
      <c r="G65" s="69"/>
      <c r="H65" s="69"/>
      <c r="I65" s="69"/>
      <c r="J65" s="70"/>
      <c r="K65" s="70"/>
      <c r="L65" s="70"/>
      <c r="M65" s="70"/>
      <c r="N65" s="70"/>
      <c r="O65" s="70"/>
      <c r="P65" s="301"/>
      <c r="Q65" s="302"/>
      <c r="R65" s="302"/>
      <c r="S65" s="302"/>
      <c r="T65" s="235"/>
      <c r="U65" s="235"/>
      <c r="V65" s="198">
        <f>V67</f>
        <v>39300</v>
      </c>
      <c r="W65" s="303"/>
      <c r="X65" s="303"/>
      <c r="Y65" s="303"/>
      <c r="Z65" s="296">
        <f>IFERROR(BazaZaUpit[[#This Row],[IZVRŠENJE TEKUĆA]]/BazaZaUpit[[#This Row],[IZVRŠENJE PRETHODNA]]*100," ")</f>
        <v>0</v>
      </c>
      <c r="AA65" s="296" t="str">
        <f>IFERROR(BazaZaUpit[[#This Row],[IZVRŠENJE TEKUĆA]]/BazaZaUpit[[#This Row],[TEKUĆI PLAN ]]*100," ")</f>
        <v xml:space="preserve"> </v>
      </c>
    </row>
    <row r="66" spans="1:27" s="42" customFormat="1" ht="12" x14ac:dyDescent="0.3">
      <c r="A66" s="68">
        <v>312</v>
      </c>
      <c r="B66" s="69" t="s">
        <v>9</v>
      </c>
      <c r="C66" s="18"/>
      <c r="D66" s="69"/>
      <c r="E66" s="69"/>
      <c r="F66" s="69"/>
      <c r="G66" s="69"/>
      <c r="H66" s="69"/>
      <c r="I66" s="69"/>
      <c r="J66" s="70"/>
      <c r="K66" s="70"/>
      <c r="L66" s="70"/>
      <c r="M66" s="70"/>
      <c r="N66" s="70"/>
      <c r="O66" s="70"/>
      <c r="P66" s="301"/>
      <c r="Q66" s="302"/>
      <c r="R66" s="302"/>
      <c r="S66" s="302"/>
      <c r="T66" s="235"/>
      <c r="U66" s="235"/>
      <c r="V66" s="198">
        <f>V67</f>
        <v>39300</v>
      </c>
      <c r="W66" s="303"/>
      <c r="X66" s="303"/>
      <c r="Y66" s="303"/>
      <c r="Z66" s="296">
        <f>IFERROR(BazaZaUpit[[#This Row],[IZVRŠENJE TEKUĆA]]/BazaZaUpit[[#This Row],[IZVRŠENJE PRETHODNA]]*100," ")</f>
        <v>0</v>
      </c>
      <c r="AA66" s="296" t="str">
        <f>IFERROR(BazaZaUpit[[#This Row],[IZVRŠENJE TEKUĆA]]/BazaZaUpit[[#This Row],[TEKUĆI PLAN ]]*100," ")</f>
        <v xml:space="preserve"> </v>
      </c>
    </row>
    <row r="67" spans="1:27" s="42" customFormat="1" ht="12" x14ac:dyDescent="0.3">
      <c r="A67" s="10">
        <v>3121</v>
      </c>
      <c r="B67" s="5" t="s">
        <v>343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204">
        <v>39300</v>
      </c>
      <c r="W67" s="5"/>
      <c r="X67" s="5"/>
      <c r="Y67" s="5"/>
      <c r="Z67" s="5">
        <f>IFERROR(BazaZaUpit[[#This Row],[IZVRŠENJE TEKUĆA]]/BazaZaUpit[[#This Row],[IZVRŠENJE PRETHODNA]]*100," ")</f>
        <v>0</v>
      </c>
      <c r="AA67" s="5" t="str">
        <f>IFERROR(BazaZaUpit[[#This Row],[IZVRŠENJE TEKUĆA]]/BazaZaUpit[[#This Row],[TEKUĆI PLAN ]]*100," ")</f>
        <v xml:space="preserve"> </v>
      </c>
    </row>
    <row r="68" spans="1:27" s="42" customFormat="1" ht="12" x14ac:dyDescent="0.3">
      <c r="A68" s="68">
        <v>32</v>
      </c>
      <c r="B68" s="69" t="s">
        <v>21</v>
      </c>
      <c r="C68" s="69"/>
      <c r="D68" s="69"/>
      <c r="E68" s="69"/>
      <c r="F68" s="69"/>
      <c r="G68" s="69"/>
      <c r="H68" s="69"/>
      <c r="I68" s="69"/>
      <c r="J68" s="70">
        <f>SUM(J69+J71+J73+J76)</f>
        <v>19756</v>
      </c>
      <c r="K68" s="70">
        <f>SUM(K69+K71+K73+K76)</f>
        <v>0</v>
      </c>
      <c r="L68" s="198">
        <f t="shared" ref="L68:O68" si="56">SUM(L69+L71+L73+L76)</f>
        <v>184355</v>
      </c>
      <c r="M68" s="198"/>
      <c r="N68" s="198">
        <f>SUM(N69+N71+N73+N76)</f>
        <v>151612</v>
      </c>
      <c r="O68" s="198">
        <f t="shared" si="56"/>
        <v>0</v>
      </c>
      <c r="P68" s="199">
        <f t="shared" ref="P68:S68" si="57">SUM(P69+P71+P73+P76)</f>
        <v>0</v>
      </c>
      <c r="Q68" s="199">
        <f t="shared" si="57"/>
        <v>0</v>
      </c>
      <c r="R68" s="199">
        <f t="shared" si="57"/>
        <v>184355</v>
      </c>
      <c r="S68" s="199">
        <f t="shared" si="57"/>
        <v>4645.3</v>
      </c>
      <c r="T68" s="229"/>
      <c r="U68" s="229">
        <f>BazaZaUpit[[#This Row],[Izvršenje 01.01.-30.06.2023.]]/BazaZaUpit[[#This Row],[IZVORNI / TEKUĆI                           Plan za 2023.]]*100</f>
        <v>2.5197580754522524</v>
      </c>
      <c r="V68" s="199">
        <f>SUM(V69+V71+V73+V76)</f>
        <v>95158.079999999987</v>
      </c>
      <c r="W68" s="276">
        <f t="shared" ref="W68:Y68" si="58">SUM(W69+W71+W73+W76)</f>
        <v>10000</v>
      </c>
      <c r="X68" s="276">
        <f t="shared" si="58"/>
        <v>10000</v>
      </c>
      <c r="Y68" s="276">
        <f t="shared" si="58"/>
        <v>7787.69</v>
      </c>
      <c r="Z68" s="276">
        <f>IFERROR(BazaZaUpit[[#This Row],[IZVRŠENJE TEKUĆA]]/BazaZaUpit[[#This Row],[IZVRŠENJE PRETHODNA]]*100," ")</f>
        <v>8.1839503277073273</v>
      </c>
      <c r="AA68" s="276">
        <f>IFERROR(BazaZaUpit[[#This Row],[IZVRŠENJE TEKUĆA]]/BazaZaUpit[[#This Row],[TEKUĆI PLAN ]]*100," ")</f>
        <v>77.876899999999992</v>
      </c>
    </row>
    <row r="69" spans="1:27" s="48" customFormat="1" ht="12" x14ac:dyDescent="0.3">
      <c r="A69" s="68">
        <v>321</v>
      </c>
      <c r="B69" s="69" t="s">
        <v>13</v>
      </c>
      <c r="C69" s="69"/>
      <c r="D69" s="69"/>
      <c r="E69" s="69"/>
      <c r="F69" s="69"/>
      <c r="G69" s="69"/>
      <c r="H69" s="69"/>
      <c r="I69" s="69"/>
      <c r="J69" s="70">
        <f>SUM(J70)</f>
        <v>7811</v>
      </c>
      <c r="K69" s="70">
        <f>SUM(K70)</f>
        <v>0</v>
      </c>
      <c r="L69" s="200">
        <f>SUM(L70)</f>
        <v>127083</v>
      </c>
      <c r="M69" s="200">
        <f t="shared" ref="M69:S69" si="59">SUM(M70)</f>
        <v>0</v>
      </c>
      <c r="N69" s="200">
        <f t="shared" si="59"/>
        <v>100412</v>
      </c>
      <c r="O69" s="200">
        <f t="shared" si="59"/>
        <v>0</v>
      </c>
      <c r="P69" s="200">
        <f t="shared" si="59"/>
        <v>0</v>
      </c>
      <c r="Q69" s="200">
        <f t="shared" si="59"/>
        <v>0</v>
      </c>
      <c r="R69" s="200">
        <f t="shared" si="59"/>
        <v>127083</v>
      </c>
      <c r="S69" s="200">
        <f t="shared" si="59"/>
        <v>0</v>
      </c>
      <c r="T69" s="229"/>
      <c r="U69" s="229"/>
      <c r="V69" s="200">
        <f t="shared" ref="V69:Y69" si="60">SUM(V70)</f>
        <v>41048.269999999997</v>
      </c>
      <c r="W69" s="282">
        <f t="shared" si="60"/>
        <v>0</v>
      </c>
      <c r="X69" s="282">
        <f t="shared" si="60"/>
        <v>0</v>
      </c>
      <c r="Y69" s="282">
        <f t="shared" si="60"/>
        <v>0</v>
      </c>
      <c r="Z69" s="282">
        <f>IFERROR(BazaZaUpit[[#This Row],[IZVRŠENJE TEKUĆA]]/BazaZaUpit[[#This Row],[IZVRŠENJE PRETHODNA]]*100," ")</f>
        <v>0</v>
      </c>
      <c r="AA69" s="282" t="str">
        <f>IFERROR(BazaZaUpit[[#This Row],[IZVRŠENJE TEKUĆA]]/BazaZaUpit[[#This Row],[TEKUĆI PLAN ]]*100," ")</f>
        <v xml:space="preserve"> </v>
      </c>
    </row>
    <row r="70" spans="1:27" s="49" customFormat="1" x14ac:dyDescent="0.3">
      <c r="A70" s="46">
        <v>3211</v>
      </c>
      <c r="B70" s="9" t="s">
        <v>12</v>
      </c>
      <c r="C70" s="9"/>
      <c r="D70" s="9"/>
      <c r="E70" s="9"/>
      <c r="F70" s="9"/>
      <c r="G70" s="9"/>
      <c r="H70" s="9"/>
      <c r="I70" s="9"/>
      <c r="J70" s="6">
        <v>7811</v>
      </c>
      <c r="K70" s="6"/>
      <c r="L70" s="202">
        <f>21083+106000</f>
        <v>127083</v>
      </c>
      <c r="M70" s="202"/>
      <c r="N70" s="202">
        <v>100412</v>
      </c>
      <c r="O70" s="202">
        <v>0</v>
      </c>
      <c r="P70" s="203">
        <v>0</v>
      </c>
      <c r="Q70" s="210"/>
      <c r="R70" s="211">
        <v>127083</v>
      </c>
      <c r="S70" s="210"/>
      <c r="T70" s="233"/>
      <c r="U70" s="233"/>
      <c r="V70" s="210">
        <v>41048.269999999997</v>
      </c>
      <c r="W70" s="283"/>
      <c r="X70" s="283"/>
      <c r="Y70" s="283"/>
      <c r="Z70" s="283">
        <f>IFERROR(BazaZaUpit[[#This Row],[IZVRŠENJE TEKUĆA]]/BazaZaUpit[[#This Row],[IZVRŠENJE PRETHODNA]]*100," ")</f>
        <v>0</v>
      </c>
      <c r="AA70" s="283" t="str">
        <f>IFERROR(BazaZaUpit[[#This Row],[IZVRŠENJE TEKUĆA]]/BazaZaUpit[[#This Row],[TEKUĆI PLAN ]]*100," ")</f>
        <v xml:space="preserve"> </v>
      </c>
    </row>
    <row r="71" spans="1:27" s="42" customFormat="1" ht="12" x14ac:dyDescent="0.3">
      <c r="A71" s="68">
        <v>322</v>
      </c>
      <c r="B71" s="69" t="s">
        <v>15</v>
      </c>
      <c r="C71" s="69"/>
      <c r="D71" s="69"/>
      <c r="E71" s="69"/>
      <c r="F71" s="69"/>
      <c r="G71" s="69"/>
      <c r="H71" s="69"/>
      <c r="I71" s="69"/>
      <c r="J71" s="70">
        <f t="shared" ref="J71:S71" si="61">SUM(J72)</f>
        <v>5309</v>
      </c>
      <c r="K71" s="70">
        <f t="shared" si="61"/>
        <v>0</v>
      </c>
      <c r="L71" s="200">
        <f t="shared" si="61"/>
        <v>0</v>
      </c>
      <c r="M71" s="200"/>
      <c r="N71" s="200">
        <f t="shared" si="61"/>
        <v>0</v>
      </c>
      <c r="O71" s="200">
        <f t="shared" si="61"/>
        <v>0</v>
      </c>
      <c r="P71" s="201">
        <f t="shared" si="61"/>
        <v>0</v>
      </c>
      <c r="Q71" s="201">
        <f t="shared" si="61"/>
        <v>0</v>
      </c>
      <c r="R71" s="201">
        <f t="shared" si="61"/>
        <v>0</v>
      </c>
      <c r="S71" s="201">
        <f t="shared" si="61"/>
        <v>0</v>
      </c>
      <c r="T71" s="229"/>
      <c r="U71" s="229"/>
      <c r="V71" s="201">
        <f t="shared" ref="V71:Y71" si="62">SUM(V72)</f>
        <v>0</v>
      </c>
      <c r="W71" s="277">
        <f t="shared" si="62"/>
        <v>10000</v>
      </c>
      <c r="X71" s="277">
        <f t="shared" si="62"/>
        <v>10000</v>
      </c>
      <c r="Y71" s="277">
        <f t="shared" si="62"/>
        <v>7787.69</v>
      </c>
      <c r="Z71" s="277" t="str">
        <f>IFERROR(BazaZaUpit[[#This Row],[IZVRŠENJE TEKUĆA]]/BazaZaUpit[[#This Row],[IZVRŠENJE PRETHODNA]]*100," ")</f>
        <v xml:space="preserve"> </v>
      </c>
      <c r="AA71" s="277">
        <f>IFERROR(BazaZaUpit[[#This Row],[IZVRŠENJE TEKUĆA]]/BazaZaUpit[[#This Row],[TEKUĆI PLAN ]]*100," ")</f>
        <v>77.876899999999992</v>
      </c>
    </row>
    <row r="72" spans="1:27" s="42" customFormat="1" ht="12" x14ac:dyDescent="0.3">
      <c r="A72" s="46">
        <v>3222</v>
      </c>
      <c r="B72" s="9" t="s">
        <v>41</v>
      </c>
      <c r="C72" s="9"/>
      <c r="D72" s="9"/>
      <c r="E72" s="9"/>
      <c r="F72" s="9"/>
      <c r="G72" s="9"/>
      <c r="H72" s="9"/>
      <c r="I72" s="9"/>
      <c r="J72" s="6">
        <v>5309</v>
      </c>
      <c r="K72" s="6"/>
      <c r="L72" s="202">
        <v>0</v>
      </c>
      <c r="M72" s="202"/>
      <c r="N72" s="202">
        <v>0</v>
      </c>
      <c r="O72" s="202">
        <v>0</v>
      </c>
      <c r="P72" s="203">
        <v>0</v>
      </c>
      <c r="Q72" s="204"/>
      <c r="R72" s="205"/>
      <c r="S72" s="204"/>
      <c r="T72" s="230"/>
      <c r="U72" s="230"/>
      <c r="V72" s="204"/>
      <c r="W72" s="278">
        <v>10000</v>
      </c>
      <c r="X72" s="278">
        <v>10000</v>
      </c>
      <c r="Y72" s="278">
        <v>7787.69</v>
      </c>
      <c r="Z72" s="278" t="str">
        <f>IFERROR(BazaZaUpit[[#This Row],[IZVRŠENJE TEKUĆA]]/BazaZaUpit[[#This Row],[IZVRŠENJE PRETHODNA]]*100," ")</f>
        <v xml:space="preserve"> </v>
      </c>
      <c r="AA72" s="278">
        <f>IFERROR(BazaZaUpit[[#This Row],[IZVRŠENJE TEKUĆA]]/BazaZaUpit[[#This Row],[TEKUĆI PLAN ]]*100," ")</f>
        <v>77.876899999999992</v>
      </c>
    </row>
    <row r="73" spans="1:27" s="42" customFormat="1" ht="12" x14ac:dyDescent="0.3">
      <c r="A73" s="68">
        <v>323</v>
      </c>
      <c r="B73" s="69" t="s">
        <v>17</v>
      </c>
      <c r="C73" s="69"/>
      <c r="D73" s="69"/>
      <c r="E73" s="69"/>
      <c r="F73" s="69"/>
      <c r="G73" s="69"/>
      <c r="H73" s="69"/>
      <c r="I73" s="69"/>
      <c r="J73" s="70">
        <f>SUM(J74:J75)</f>
        <v>6636</v>
      </c>
      <c r="K73" s="70">
        <f>SUM(K74:K75)</f>
        <v>0</v>
      </c>
      <c r="L73" s="198">
        <f t="shared" ref="L73:O73" si="63">SUM(L74:L75)</f>
        <v>39672</v>
      </c>
      <c r="M73" s="198"/>
      <c r="N73" s="198">
        <f t="shared" si="63"/>
        <v>34200</v>
      </c>
      <c r="O73" s="198">
        <f t="shared" si="63"/>
        <v>0</v>
      </c>
      <c r="P73" s="199">
        <f t="shared" ref="P73:S73" si="64">SUM(P74:P75)</f>
        <v>0</v>
      </c>
      <c r="Q73" s="199">
        <f t="shared" si="64"/>
        <v>0</v>
      </c>
      <c r="R73" s="199">
        <f t="shared" si="64"/>
        <v>39672</v>
      </c>
      <c r="S73" s="199">
        <f t="shared" si="64"/>
        <v>4645.3</v>
      </c>
      <c r="T73" s="229"/>
      <c r="U73" s="229">
        <f>BazaZaUpit[[#This Row],[Izvršenje 01.01.-30.06.2023.]]/BazaZaUpit[[#This Row],[IZVORNI / TEKUĆI                           Plan za 2023.]]*100</f>
        <v>11.709265981044565</v>
      </c>
      <c r="V73" s="199">
        <f t="shared" ref="V73:Y73" si="65">SUM(V74:V75)</f>
        <v>24587.309999999998</v>
      </c>
      <c r="W73" s="276">
        <f t="shared" si="65"/>
        <v>0</v>
      </c>
      <c r="X73" s="276">
        <f t="shared" si="65"/>
        <v>0</v>
      </c>
      <c r="Y73" s="276">
        <f t="shared" si="65"/>
        <v>0</v>
      </c>
      <c r="Z73" s="276">
        <f>IFERROR(BazaZaUpit[[#This Row],[IZVRŠENJE TEKUĆA]]/BazaZaUpit[[#This Row],[IZVRŠENJE PRETHODNA]]*100," ")</f>
        <v>0</v>
      </c>
      <c r="AA73" s="276" t="str">
        <f>IFERROR(BazaZaUpit[[#This Row],[IZVRŠENJE TEKUĆA]]/BazaZaUpit[[#This Row],[TEKUĆI PLAN ]]*100," ")</f>
        <v xml:space="preserve"> </v>
      </c>
    </row>
    <row r="74" spans="1:27" s="42" customFormat="1" ht="12" x14ac:dyDescent="0.3">
      <c r="A74" s="46">
        <v>3231</v>
      </c>
      <c r="B74" s="9" t="s">
        <v>114</v>
      </c>
      <c r="C74" s="9"/>
      <c r="D74" s="9"/>
      <c r="E74" s="9"/>
      <c r="F74" s="9"/>
      <c r="G74" s="9"/>
      <c r="H74" s="9"/>
      <c r="I74" s="9"/>
      <c r="J74" s="6">
        <v>0</v>
      </c>
      <c r="K74" s="6"/>
      <c r="L74" s="202">
        <v>13200</v>
      </c>
      <c r="M74" s="202"/>
      <c r="N74" s="202">
        <v>13200</v>
      </c>
      <c r="O74" s="202">
        <v>0</v>
      </c>
      <c r="P74" s="203">
        <v>0</v>
      </c>
      <c r="Q74" s="204"/>
      <c r="R74" s="205">
        <v>13200</v>
      </c>
      <c r="S74" s="204"/>
      <c r="T74" s="230"/>
      <c r="U74" s="230"/>
      <c r="V74" s="204">
        <v>16195</v>
      </c>
      <c r="W74" s="278"/>
      <c r="X74" s="278"/>
      <c r="Y74" s="278"/>
      <c r="Z74" s="278">
        <f>IFERROR(BazaZaUpit[[#This Row],[IZVRŠENJE TEKUĆA]]/BazaZaUpit[[#This Row],[IZVRŠENJE PRETHODNA]]*100," ")</f>
        <v>0</v>
      </c>
      <c r="AA74" s="278" t="str">
        <f>IFERROR(BazaZaUpit[[#This Row],[IZVRŠENJE TEKUĆA]]/BazaZaUpit[[#This Row],[TEKUĆI PLAN ]]*100," ")</f>
        <v xml:space="preserve"> </v>
      </c>
    </row>
    <row r="75" spans="1:27" s="42" customFormat="1" ht="12" x14ac:dyDescent="0.3">
      <c r="A75" s="46">
        <v>3237</v>
      </c>
      <c r="B75" s="9" t="s">
        <v>70</v>
      </c>
      <c r="C75" s="9"/>
      <c r="D75" s="9"/>
      <c r="E75" s="9"/>
      <c r="F75" s="9"/>
      <c r="G75" s="9"/>
      <c r="H75" s="9"/>
      <c r="I75" s="9"/>
      <c r="J75" s="6">
        <v>6636</v>
      </c>
      <c r="K75" s="6"/>
      <c r="L75" s="202">
        <f>13272+13200</f>
        <v>26472</v>
      </c>
      <c r="M75" s="202"/>
      <c r="N75" s="202">
        <v>21000</v>
      </c>
      <c r="O75" s="202">
        <v>0</v>
      </c>
      <c r="P75" s="203">
        <v>0</v>
      </c>
      <c r="Q75" s="204"/>
      <c r="R75" s="205">
        <v>26472</v>
      </c>
      <c r="S75" s="204">
        <v>4645.3</v>
      </c>
      <c r="T75" s="230"/>
      <c r="U75" s="230">
        <f>BazaZaUpit[[#This Row],[Izvršenje 01.01.-30.06.2023.]]/BazaZaUpit[[#This Row],[IZVORNI / TEKUĆI                           Plan za 2023.]]*100</f>
        <v>17.547975219099428</v>
      </c>
      <c r="V75" s="204">
        <v>8392.31</v>
      </c>
      <c r="W75" s="278"/>
      <c r="X75" s="278"/>
      <c r="Y75" s="278"/>
      <c r="Z75" s="278">
        <f>IFERROR(BazaZaUpit[[#This Row],[IZVRŠENJE TEKUĆA]]/BazaZaUpit[[#This Row],[IZVRŠENJE PRETHODNA]]*100," ")</f>
        <v>0</v>
      </c>
      <c r="AA75" s="278" t="str">
        <f>IFERROR(BazaZaUpit[[#This Row],[IZVRŠENJE TEKUĆA]]/BazaZaUpit[[#This Row],[TEKUĆI PLAN ]]*100," ")</f>
        <v xml:space="preserve"> </v>
      </c>
    </row>
    <row r="76" spans="1:27" s="42" customFormat="1" ht="12" x14ac:dyDescent="0.3">
      <c r="A76" s="68">
        <v>329</v>
      </c>
      <c r="B76" s="69" t="s">
        <v>20</v>
      </c>
      <c r="C76" s="69"/>
      <c r="D76" s="69"/>
      <c r="E76" s="69"/>
      <c r="F76" s="69"/>
      <c r="G76" s="69"/>
      <c r="H76" s="69"/>
      <c r="I76" s="69"/>
      <c r="J76" s="70">
        <f>SUM(J77)</f>
        <v>0</v>
      </c>
      <c r="K76" s="70">
        <f>SUM(K77)</f>
        <v>0</v>
      </c>
      <c r="L76" s="198">
        <f t="shared" ref="L76:S76" si="66">SUM(L77)</f>
        <v>17600</v>
      </c>
      <c r="M76" s="198">
        <f t="shared" si="66"/>
        <v>0</v>
      </c>
      <c r="N76" s="198">
        <f t="shared" si="66"/>
        <v>17000</v>
      </c>
      <c r="O76" s="198">
        <f t="shared" si="66"/>
        <v>0</v>
      </c>
      <c r="P76" s="198">
        <f t="shared" si="66"/>
        <v>0</v>
      </c>
      <c r="Q76" s="198">
        <f t="shared" si="66"/>
        <v>0</v>
      </c>
      <c r="R76" s="198">
        <f t="shared" si="66"/>
        <v>17600</v>
      </c>
      <c r="S76" s="198">
        <f t="shared" si="66"/>
        <v>0</v>
      </c>
      <c r="T76" s="229"/>
      <c r="U76" s="229"/>
      <c r="V76" s="198">
        <f t="shared" ref="V76:Y76" si="67">SUM(V77)</f>
        <v>29522.5</v>
      </c>
      <c r="W76" s="281">
        <f t="shared" si="67"/>
        <v>0</v>
      </c>
      <c r="X76" s="281">
        <f t="shared" si="67"/>
        <v>0</v>
      </c>
      <c r="Y76" s="281">
        <f t="shared" si="67"/>
        <v>0</v>
      </c>
      <c r="Z76" s="281">
        <f>IFERROR(BazaZaUpit[[#This Row],[IZVRŠENJE TEKUĆA]]/BazaZaUpit[[#This Row],[IZVRŠENJE PRETHODNA]]*100," ")</f>
        <v>0</v>
      </c>
      <c r="AA76" s="281" t="str">
        <f>IFERROR(BazaZaUpit[[#This Row],[IZVRŠENJE TEKUĆA]]/BazaZaUpit[[#This Row],[TEKUĆI PLAN ]]*100," ")</f>
        <v xml:space="preserve"> </v>
      </c>
    </row>
    <row r="77" spans="1:27" s="42" customFormat="1" ht="12" x14ac:dyDescent="0.3">
      <c r="A77" s="46">
        <v>3293</v>
      </c>
      <c r="B77" s="9" t="s">
        <v>19</v>
      </c>
      <c r="C77" s="9"/>
      <c r="D77" s="9"/>
      <c r="E77" s="9"/>
      <c r="F77" s="9"/>
      <c r="G77" s="9"/>
      <c r="H77" s="9"/>
      <c r="I77" s="9"/>
      <c r="J77" s="6">
        <v>0</v>
      </c>
      <c r="K77" s="6"/>
      <c r="L77" s="202">
        <v>17600</v>
      </c>
      <c r="M77" s="202"/>
      <c r="N77" s="202">
        <v>17000</v>
      </c>
      <c r="O77" s="202">
        <v>0</v>
      </c>
      <c r="P77" s="203">
        <v>0</v>
      </c>
      <c r="Q77" s="204"/>
      <c r="R77" s="205">
        <v>17600</v>
      </c>
      <c r="S77" s="204"/>
      <c r="T77" s="230"/>
      <c r="U77" s="230"/>
      <c r="V77" s="204">
        <v>29522.5</v>
      </c>
      <c r="W77" s="278"/>
      <c r="X77" s="278"/>
      <c r="Y77" s="278"/>
      <c r="Z77" s="278">
        <f>IFERROR(BazaZaUpit[[#This Row],[IZVRŠENJE TEKUĆA]]/BazaZaUpit[[#This Row],[IZVRŠENJE PRETHODNA]]*100," ")</f>
        <v>0</v>
      </c>
      <c r="AA77" s="278" t="str">
        <f>IFERROR(BazaZaUpit[[#This Row],[IZVRŠENJE TEKUĆA]]/BazaZaUpit[[#This Row],[TEKUĆI PLAN ]]*100," ")</f>
        <v xml:space="preserve"> </v>
      </c>
    </row>
    <row r="78" spans="1:27" s="42" customFormat="1" ht="12" x14ac:dyDescent="0.3">
      <c r="A78" s="65">
        <v>4</v>
      </c>
      <c r="B78" s="66" t="s">
        <v>112</v>
      </c>
      <c r="C78" s="66"/>
      <c r="D78" s="66"/>
      <c r="E78" s="66"/>
      <c r="F78" s="66"/>
      <c r="G78" s="66"/>
      <c r="H78" s="66"/>
      <c r="I78" s="66"/>
      <c r="J78" s="67">
        <f>SUM(J79)</f>
        <v>0</v>
      </c>
      <c r="K78" s="67">
        <f>SUM(K79)</f>
        <v>0</v>
      </c>
      <c r="L78" s="196">
        <f t="shared" ref="L78:S79" si="68">SUM(L79)</f>
        <v>6636</v>
      </c>
      <c r="M78" s="196">
        <f t="shared" si="68"/>
        <v>0</v>
      </c>
      <c r="N78" s="196">
        <f t="shared" si="68"/>
        <v>5000</v>
      </c>
      <c r="O78" s="196">
        <f t="shared" si="68"/>
        <v>0</v>
      </c>
      <c r="P78" s="196">
        <f t="shared" si="68"/>
        <v>0</v>
      </c>
      <c r="Q78" s="196">
        <f t="shared" si="68"/>
        <v>0</v>
      </c>
      <c r="R78" s="196">
        <f t="shared" si="68"/>
        <v>6636</v>
      </c>
      <c r="S78" s="196">
        <f t="shared" si="68"/>
        <v>0</v>
      </c>
      <c r="T78" s="229"/>
      <c r="U78" s="229"/>
      <c r="V78" s="196">
        <f t="shared" ref="V78:Y79" si="69">SUM(V79)</f>
        <v>0</v>
      </c>
      <c r="W78" s="284">
        <f t="shared" si="69"/>
        <v>0</v>
      </c>
      <c r="X78" s="284">
        <f t="shared" si="69"/>
        <v>0</v>
      </c>
      <c r="Y78" s="284">
        <f t="shared" si="69"/>
        <v>0</v>
      </c>
      <c r="Z78" s="284" t="str">
        <f>IFERROR(BazaZaUpit[[#This Row],[IZVRŠENJE TEKUĆA]]/BazaZaUpit[[#This Row],[IZVRŠENJE PRETHODNA]]*100," ")</f>
        <v xml:space="preserve"> </v>
      </c>
      <c r="AA78" s="284" t="str">
        <f>IFERROR(BazaZaUpit[[#This Row],[IZVRŠENJE TEKUĆA]]/BazaZaUpit[[#This Row],[TEKUĆI PLAN ]]*100," ")</f>
        <v xml:space="preserve"> </v>
      </c>
    </row>
    <row r="79" spans="1:27" s="42" customFormat="1" ht="12" x14ac:dyDescent="0.3">
      <c r="A79" s="68">
        <v>42</v>
      </c>
      <c r="B79" s="69" t="s">
        <v>26</v>
      </c>
      <c r="C79" s="69"/>
      <c r="D79" s="69"/>
      <c r="E79" s="69"/>
      <c r="F79" s="69"/>
      <c r="G79" s="69"/>
      <c r="H79" s="69"/>
      <c r="I79" s="69"/>
      <c r="J79" s="70">
        <v>0</v>
      </c>
      <c r="K79" s="70">
        <v>0</v>
      </c>
      <c r="L79" s="200">
        <f>SUM(L80)</f>
        <v>6636</v>
      </c>
      <c r="M79" s="200">
        <f t="shared" ref="M79" si="70">SUM(M80)</f>
        <v>0</v>
      </c>
      <c r="N79" s="200">
        <f t="shared" si="68"/>
        <v>5000</v>
      </c>
      <c r="O79" s="200">
        <f t="shared" si="68"/>
        <v>0</v>
      </c>
      <c r="P79" s="200">
        <f t="shared" si="68"/>
        <v>0</v>
      </c>
      <c r="Q79" s="200">
        <f t="shared" si="68"/>
        <v>0</v>
      </c>
      <c r="R79" s="200">
        <f t="shared" si="68"/>
        <v>6636</v>
      </c>
      <c r="S79" s="200">
        <f t="shared" si="68"/>
        <v>0</v>
      </c>
      <c r="T79" s="229"/>
      <c r="U79" s="229"/>
      <c r="V79" s="200">
        <f t="shared" si="69"/>
        <v>0</v>
      </c>
      <c r="W79" s="282">
        <f t="shared" si="69"/>
        <v>0</v>
      </c>
      <c r="X79" s="282">
        <f t="shared" si="69"/>
        <v>0</v>
      </c>
      <c r="Y79" s="282">
        <f t="shared" si="69"/>
        <v>0</v>
      </c>
      <c r="Z79" s="282" t="str">
        <f>IFERROR(BazaZaUpit[[#This Row],[IZVRŠENJE TEKUĆA]]/BazaZaUpit[[#This Row],[IZVRŠENJE PRETHODNA]]*100," ")</f>
        <v xml:space="preserve"> </v>
      </c>
      <c r="AA79" s="282" t="str">
        <f>IFERROR(BazaZaUpit[[#This Row],[IZVRŠENJE TEKUĆA]]/BazaZaUpit[[#This Row],[TEKUĆI PLAN ]]*100," ")</f>
        <v xml:space="preserve"> </v>
      </c>
    </row>
    <row r="80" spans="1:27" s="42" customFormat="1" ht="12" x14ac:dyDescent="0.3">
      <c r="A80" s="68">
        <v>422</v>
      </c>
      <c r="B80" s="69" t="s">
        <v>25</v>
      </c>
      <c r="C80" s="69"/>
      <c r="D80" s="69"/>
      <c r="E80" s="69"/>
      <c r="F80" s="69"/>
      <c r="G80" s="69"/>
      <c r="H80" s="69"/>
      <c r="I80" s="69"/>
      <c r="J80" s="70">
        <v>0</v>
      </c>
      <c r="K80" s="70">
        <v>0</v>
      </c>
      <c r="L80" s="200">
        <f>SUM(L81)</f>
        <v>6636</v>
      </c>
      <c r="M80" s="200">
        <f t="shared" ref="M80:S80" si="71">SUM(M81)</f>
        <v>0</v>
      </c>
      <c r="N80" s="200">
        <f t="shared" si="71"/>
        <v>5000</v>
      </c>
      <c r="O80" s="200">
        <f t="shared" si="71"/>
        <v>0</v>
      </c>
      <c r="P80" s="200">
        <f t="shared" si="71"/>
        <v>0</v>
      </c>
      <c r="Q80" s="200">
        <f t="shared" si="71"/>
        <v>0</v>
      </c>
      <c r="R80" s="200">
        <f t="shared" si="71"/>
        <v>6636</v>
      </c>
      <c r="S80" s="200">
        <f t="shared" si="71"/>
        <v>0</v>
      </c>
      <c r="T80" s="229"/>
      <c r="U80" s="229"/>
      <c r="V80" s="200">
        <f t="shared" ref="V80:Y80" si="72">SUM(V81)</f>
        <v>0</v>
      </c>
      <c r="W80" s="282">
        <f t="shared" si="72"/>
        <v>0</v>
      </c>
      <c r="X80" s="282">
        <f t="shared" si="72"/>
        <v>0</v>
      </c>
      <c r="Y80" s="282">
        <f t="shared" si="72"/>
        <v>0</v>
      </c>
      <c r="Z80" s="282" t="str">
        <f>IFERROR(BazaZaUpit[[#This Row],[IZVRŠENJE TEKUĆA]]/BazaZaUpit[[#This Row],[IZVRŠENJE PRETHODNA]]*100," ")</f>
        <v xml:space="preserve"> </v>
      </c>
      <c r="AA80" s="282" t="str">
        <f>IFERROR(BazaZaUpit[[#This Row],[IZVRŠENJE TEKUĆA]]/BazaZaUpit[[#This Row],[TEKUĆI PLAN ]]*100," ")</f>
        <v xml:space="preserve"> </v>
      </c>
    </row>
    <row r="81" spans="1:27" s="42" customFormat="1" ht="12" x14ac:dyDescent="0.3">
      <c r="A81" s="46">
        <v>4222</v>
      </c>
      <c r="B81" s="9" t="s">
        <v>110</v>
      </c>
      <c r="C81" s="9"/>
      <c r="D81" s="9"/>
      <c r="E81" s="9"/>
      <c r="F81" s="9"/>
      <c r="G81" s="9"/>
      <c r="H81" s="9"/>
      <c r="I81" s="9"/>
      <c r="J81" s="6">
        <v>0</v>
      </c>
      <c r="K81" s="6"/>
      <c r="L81" s="202">
        <v>6636</v>
      </c>
      <c r="M81" s="202"/>
      <c r="N81" s="202">
        <v>5000</v>
      </c>
      <c r="O81" s="202">
        <v>0</v>
      </c>
      <c r="P81" s="203">
        <v>0</v>
      </c>
      <c r="Q81" s="204"/>
      <c r="R81" s="205">
        <v>6636</v>
      </c>
      <c r="S81" s="204"/>
      <c r="T81" s="230"/>
      <c r="U81" s="230"/>
      <c r="V81" s="204"/>
      <c r="W81" s="278"/>
      <c r="X81" s="278"/>
      <c r="Y81" s="278"/>
      <c r="Z81" s="278" t="str">
        <f>IFERROR(BazaZaUpit[[#This Row],[IZVRŠENJE TEKUĆA]]/BazaZaUpit[[#This Row],[IZVRŠENJE PRETHODNA]]*100," ")</f>
        <v xml:space="preserve"> </v>
      </c>
      <c r="AA81" s="278" t="str">
        <f>IFERROR(BazaZaUpit[[#This Row],[IZVRŠENJE TEKUĆA]]/BazaZaUpit[[#This Row],[TEKUĆI PLAN ]]*100," ")</f>
        <v xml:space="preserve"> </v>
      </c>
    </row>
    <row r="82" spans="1:27" s="42" customFormat="1" ht="48" x14ac:dyDescent="0.3">
      <c r="A82" s="50" t="s">
        <v>98</v>
      </c>
      <c r="B82" s="12" t="s">
        <v>99</v>
      </c>
      <c r="C82" s="12" t="s">
        <v>147</v>
      </c>
      <c r="D82" s="12" t="s">
        <v>120</v>
      </c>
      <c r="E82" s="12" t="s">
        <v>123</v>
      </c>
      <c r="F82" s="12" t="s">
        <v>281</v>
      </c>
      <c r="G82" s="12" t="s">
        <v>282</v>
      </c>
      <c r="H82" s="12"/>
      <c r="I82" s="12"/>
      <c r="J82" s="13">
        <f t="shared" ref="J82:S85" si="73">SUM(J83)</f>
        <v>1354430</v>
      </c>
      <c r="K82" s="13">
        <f t="shared" si="73"/>
        <v>889581.37</v>
      </c>
      <c r="L82" s="212">
        <f t="shared" si="73"/>
        <v>918207</v>
      </c>
      <c r="M82" s="212"/>
      <c r="N82" s="212">
        <f t="shared" si="73"/>
        <v>0</v>
      </c>
      <c r="O82" s="212">
        <f t="shared" si="73"/>
        <v>0</v>
      </c>
      <c r="P82" s="213">
        <f t="shared" si="73"/>
        <v>0</v>
      </c>
      <c r="Q82" s="213">
        <f t="shared" si="73"/>
        <v>271407.38</v>
      </c>
      <c r="R82" s="213">
        <f t="shared" si="73"/>
        <v>918207</v>
      </c>
      <c r="S82" s="213">
        <f t="shared" si="73"/>
        <v>357797.18</v>
      </c>
      <c r="T82" s="234">
        <f>BazaZaUpit[[#This Row],[Izvršenje 01.01.-30.06.2023.]]/BazaZaUpit[[#This Row],[Izvršenje 01.01.-30.06.2022.]]*100</f>
        <v>131.8303061619032</v>
      </c>
      <c r="U82" s="234">
        <f>BazaZaUpit[[#This Row],[Izvršenje 01.01.-30.06.2023.]]/BazaZaUpit[[#This Row],[IZVORNI / TEKUĆI                           Plan za 2023.]]*100</f>
        <v>38.96694100567737</v>
      </c>
      <c r="V82" s="213">
        <f t="shared" ref="V82:Y85" si="74">SUM(V83)</f>
        <v>357716.99</v>
      </c>
      <c r="W82" s="285">
        <f t="shared" si="74"/>
        <v>0</v>
      </c>
      <c r="X82" s="285">
        <f t="shared" si="74"/>
        <v>0</v>
      </c>
      <c r="Y82" s="285">
        <f t="shared" si="74"/>
        <v>0</v>
      </c>
      <c r="Z82" s="285">
        <f>IFERROR(BazaZaUpit[[#This Row],[IZVRŠENJE TEKUĆA]]/BazaZaUpit[[#This Row],[IZVRŠENJE PRETHODNA]]*100," ")</f>
        <v>0</v>
      </c>
      <c r="AA82" s="285" t="str">
        <f>IFERROR(BazaZaUpit[[#This Row],[IZVRŠENJE TEKUĆA]]/BazaZaUpit[[#This Row],[TEKUĆI PLAN ]]*100," ")</f>
        <v xml:space="preserve"> </v>
      </c>
    </row>
    <row r="83" spans="1:27" s="42" customFormat="1" ht="12" x14ac:dyDescent="0.3">
      <c r="A83" s="65">
        <v>4</v>
      </c>
      <c r="B83" s="66" t="s">
        <v>112</v>
      </c>
      <c r="C83" s="66"/>
      <c r="D83" s="66"/>
      <c r="E83" s="66"/>
      <c r="F83" s="66"/>
      <c r="G83" s="66"/>
      <c r="H83" s="66"/>
      <c r="I83" s="66"/>
      <c r="J83" s="67">
        <f t="shared" si="73"/>
        <v>1354430</v>
      </c>
      <c r="K83" s="67">
        <f t="shared" si="73"/>
        <v>889581.37</v>
      </c>
      <c r="L83" s="196">
        <f t="shared" si="73"/>
        <v>918207</v>
      </c>
      <c r="M83" s="196"/>
      <c r="N83" s="196">
        <f t="shared" si="73"/>
        <v>0</v>
      </c>
      <c r="O83" s="196">
        <f t="shared" si="73"/>
        <v>0</v>
      </c>
      <c r="P83" s="197">
        <f t="shared" si="73"/>
        <v>0</v>
      </c>
      <c r="Q83" s="197">
        <f t="shared" si="73"/>
        <v>271407.38</v>
      </c>
      <c r="R83" s="197">
        <f t="shared" si="73"/>
        <v>918207</v>
      </c>
      <c r="S83" s="197">
        <f t="shared" si="73"/>
        <v>357797.18</v>
      </c>
      <c r="T83" s="229">
        <f>BazaZaUpit[[#This Row],[Izvršenje 01.01.-30.06.2023.]]/BazaZaUpit[[#This Row],[Izvršenje 01.01.-30.06.2022.]]*100</f>
        <v>131.8303061619032</v>
      </c>
      <c r="U83" s="229">
        <f>BazaZaUpit[[#This Row],[Izvršenje 01.01.-30.06.2023.]]/BazaZaUpit[[#This Row],[IZVORNI / TEKUĆI                           Plan za 2023.]]*100</f>
        <v>38.96694100567737</v>
      </c>
      <c r="V83" s="197">
        <f t="shared" si="74"/>
        <v>357716.99</v>
      </c>
      <c r="W83" s="275">
        <f t="shared" si="74"/>
        <v>0</v>
      </c>
      <c r="X83" s="275">
        <f t="shared" si="74"/>
        <v>0</v>
      </c>
      <c r="Y83" s="275">
        <f t="shared" si="74"/>
        <v>0</v>
      </c>
      <c r="Z83" s="275">
        <f>IFERROR(BazaZaUpit[[#This Row],[IZVRŠENJE TEKUĆA]]/BazaZaUpit[[#This Row],[IZVRŠENJE PRETHODNA]]*100," ")</f>
        <v>0</v>
      </c>
      <c r="AA83" s="275" t="str">
        <f>IFERROR(BazaZaUpit[[#This Row],[IZVRŠENJE TEKUĆA]]/BazaZaUpit[[#This Row],[TEKUĆI PLAN ]]*100," ")</f>
        <v xml:space="preserve"> </v>
      </c>
    </row>
    <row r="84" spans="1:27" s="42" customFormat="1" ht="12" x14ac:dyDescent="0.3">
      <c r="A84" s="68">
        <v>45</v>
      </c>
      <c r="B84" s="69" t="s">
        <v>100</v>
      </c>
      <c r="C84" s="69"/>
      <c r="D84" s="69"/>
      <c r="E84" s="69"/>
      <c r="F84" s="69"/>
      <c r="G84" s="69"/>
      <c r="H84" s="69"/>
      <c r="I84" s="69"/>
      <c r="J84" s="70">
        <f t="shared" si="73"/>
        <v>1354430</v>
      </c>
      <c r="K84" s="70">
        <f t="shared" si="73"/>
        <v>889581.37</v>
      </c>
      <c r="L84" s="198">
        <f t="shared" si="73"/>
        <v>918207</v>
      </c>
      <c r="M84" s="198"/>
      <c r="N84" s="198">
        <f t="shared" si="73"/>
        <v>0</v>
      </c>
      <c r="O84" s="198">
        <f t="shared" si="73"/>
        <v>0</v>
      </c>
      <c r="P84" s="199">
        <f t="shared" si="73"/>
        <v>0</v>
      </c>
      <c r="Q84" s="199">
        <f t="shared" si="73"/>
        <v>271407.38</v>
      </c>
      <c r="R84" s="199">
        <f t="shared" si="73"/>
        <v>918207</v>
      </c>
      <c r="S84" s="199">
        <f t="shared" si="73"/>
        <v>357797.18</v>
      </c>
      <c r="T84" s="229">
        <f>BazaZaUpit[[#This Row],[Izvršenje 01.01.-30.06.2023.]]/BazaZaUpit[[#This Row],[Izvršenje 01.01.-30.06.2022.]]*100</f>
        <v>131.8303061619032</v>
      </c>
      <c r="U84" s="229">
        <f>BazaZaUpit[[#This Row],[Izvršenje 01.01.-30.06.2023.]]/BazaZaUpit[[#This Row],[IZVORNI / TEKUĆI                           Plan za 2023.]]*100</f>
        <v>38.96694100567737</v>
      </c>
      <c r="V84" s="199">
        <f t="shared" si="74"/>
        <v>357716.99</v>
      </c>
      <c r="W84" s="276">
        <f t="shared" si="74"/>
        <v>0</v>
      </c>
      <c r="X84" s="276">
        <f t="shared" si="74"/>
        <v>0</v>
      </c>
      <c r="Y84" s="276">
        <f t="shared" si="74"/>
        <v>0</v>
      </c>
      <c r="Z84" s="276">
        <f>IFERROR(BazaZaUpit[[#This Row],[IZVRŠENJE TEKUĆA]]/BazaZaUpit[[#This Row],[IZVRŠENJE PRETHODNA]]*100," ")</f>
        <v>0</v>
      </c>
      <c r="AA84" s="276" t="str">
        <f>IFERROR(BazaZaUpit[[#This Row],[IZVRŠENJE TEKUĆA]]/BazaZaUpit[[#This Row],[TEKUĆI PLAN ]]*100," ")</f>
        <v xml:space="preserve"> </v>
      </c>
    </row>
    <row r="85" spans="1:27" s="42" customFormat="1" ht="12" x14ac:dyDescent="0.3">
      <c r="A85" s="68">
        <v>451</v>
      </c>
      <c r="B85" s="69" t="s">
        <v>69</v>
      </c>
      <c r="C85" s="69"/>
      <c r="D85" s="69"/>
      <c r="E85" s="69"/>
      <c r="F85" s="69"/>
      <c r="G85" s="69"/>
      <c r="H85" s="69"/>
      <c r="I85" s="69"/>
      <c r="J85" s="70">
        <f t="shared" si="73"/>
        <v>1354430</v>
      </c>
      <c r="K85" s="70">
        <f t="shared" si="73"/>
        <v>889581.37</v>
      </c>
      <c r="L85" s="198">
        <f t="shared" si="73"/>
        <v>918207</v>
      </c>
      <c r="M85" s="198"/>
      <c r="N85" s="198">
        <f t="shared" si="73"/>
        <v>0</v>
      </c>
      <c r="O85" s="198">
        <f t="shared" si="73"/>
        <v>0</v>
      </c>
      <c r="P85" s="199">
        <f t="shared" si="73"/>
        <v>0</v>
      </c>
      <c r="Q85" s="199">
        <f t="shared" si="73"/>
        <v>271407.38</v>
      </c>
      <c r="R85" s="199">
        <f t="shared" si="73"/>
        <v>918207</v>
      </c>
      <c r="S85" s="199">
        <f t="shared" si="73"/>
        <v>357797.18</v>
      </c>
      <c r="T85" s="229">
        <f>BazaZaUpit[[#This Row],[Izvršenje 01.01.-30.06.2023.]]/BazaZaUpit[[#This Row],[Izvršenje 01.01.-30.06.2022.]]*100</f>
        <v>131.8303061619032</v>
      </c>
      <c r="U85" s="229">
        <f>BazaZaUpit[[#This Row],[Izvršenje 01.01.-30.06.2023.]]/BazaZaUpit[[#This Row],[IZVORNI / TEKUĆI                           Plan za 2023.]]*100</f>
        <v>38.96694100567737</v>
      </c>
      <c r="V85" s="199">
        <f t="shared" si="74"/>
        <v>357716.99</v>
      </c>
      <c r="W85" s="276">
        <f t="shared" si="74"/>
        <v>0</v>
      </c>
      <c r="X85" s="276">
        <f t="shared" si="74"/>
        <v>0</v>
      </c>
      <c r="Y85" s="276">
        <f t="shared" si="74"/>
        <v>0</v>
      </c>
      <c r="Z85" s="276">
        <f>IFERROR(BazaZaUpit[[#This Row],[IZVRŠENJE TEKUĆA]]/BazaZaUpit[[#This Row],[IZVRŠENJE PRETHODNA]]*100," ")</f>
        <v>0</v>
      </c>
      <c r="AA85" s="276" t="str">
        <f>IFERROR(BazaZaUpit[[#This Row],[IZVRŠENJE TEKUĆA]]/BazaZaUpit[[#This Row],[TEKUĆI PLAN ]]*100," ")</f>
        <v xml:space="preserve"> </v>
      </c>
    </row>
    <row r="86" spans="1:27" x14ac:dyDescent="0.3">
      <c r="A86" s="46">
        <v>4511</v>
      </c>
      <c r="B86" s="9" t="s">
        <v>69</v>
      </c>
      <c r="C86" s="9"/>
      <c r="D86" s="9"/>
      <c r="E86" s="9"/>
      <c r="F86" s="9"/>
      <c r="G86" s="9"/>
      <c r="H86" s="9"/>
      <c r="I86" s="9"/>
      <c r="J86" s="6">
        <v>1354430</v>
      </c>
      <c r="K86" s="6">
        <v>889581.37</v>
      </c>
      <c r="L86" s="202">
        <v>918207</v>
      </c>
      <c r="M86" s="202"/>
      <c r="N86" s="202"/>
      <c r="O86" s="202"/>
      <c r="P86" s="203"/>
      <c r="Q86" s="204">
        <v>271407.38</v>
      </c>
      <c r="R86" s="205">
        <v>918207</v>
      </c>
      <c r="S86" s="204">
        <v>357797.18</v>
      </c>
      <c r="T86" s="230">
        <f>BazaZaUpit[[#This Row],[Izvršenje 01.01.-30.06.2023.]]/BazaZaUpit[[#This Row],[Izvršenje 01.01.-30.06.2022.]]*100</f>
        <v>131.8303061619032</v>
      </c>
      <c r="U86" s="230">
        <f>BazaZaUpit[[#This Row],[Izvršenje 01.01.-30.06.2023.]]/BazaZaUpit[[#This Row],[IZVORNI / TEKUĆI                           Plan za 2023.]]*100</f>
        <v>38.96694100567737</v>
      </c>
      <c r="V86" s="204">
        <v>357716.99</v>
      </c>
      <c r="W86" s="278"/>
      <c r="X86" s="278"/>
      <c r="Y86" s="278"/>
      <c r="Z86" s="278">
        <f>IFERROR(BazaZaUpit[[#This Row],[IZVRŠENJE TEKUĆA]]/BazaZaUpit[[#This Row],[IZVRŠENJE PRETHODNA]]*100," ")</f>
        <v>0</v>
      </c>
      <c r="AA86" s="278" t="str">
        <f>IFERROR(BazaZaUpit[[#This Row],[IZVRŠENJE TEKUĆA]]/BazaZaUpit[[#This Row],[TEKUĆI PLAN ]]*100," ")</f>
        <v xml:space="preserve"> </v>
      </c>
    </row>
    <row r="87" spans="1:27" s="42" customFormat="1" ht="84" x14ac:dyDescent="0.3">
      <c r="A87" s="306" t="s">
        <v>344</v>
      </c>
      <c r="B87" s="307" t="s">
        <v>345</v>
      </c>
      <c r="C87" s="307" t="s">
        <v>346</v>
      </c>
      <c r="D87" s="307" t="s">
        <v>120</v>
      </c>
      <c r="E87" s="307" t="s">
        <v>121</v>
      </c>
      <c r="F87" s="307" t="s">
        <v>276</v>
      </c>
      <c r="G87" s="313" t="s">
        <v>278</v>
      </c>
      <c r="H87" s="307"/>
      <c r="I87" s="307"/>
      <c r="J87" s="308" t="e">
        <f>SUM(#REF!)</f>
        <v>#REF!</v>
      </c>
      <c r="K87" s="308" t="e">
        <f>SUM(#REF!)</f>
        <v>#REF!</v>
      </c>
      <c r="L87" s="309" t="e">
        <f>SUM(#REF!)</f>
        <v>#REF!</v>
      </c>
      <c r="M87" s="309"/>
      <c r="N87" s="309" t="e">
        <f>SUM(#REF!)</f>
        <v>#REF!</v>
      </c>
      <c r="O87" s="309" t="e">
        <f>SUM(#REF!)</f>
        <v>#REF!</v>
      </c>
      <c r="P87" s="310" t="e">
        <f>SUM(#REF!)</f>
        <v>#REF!</v>
      </c>
      <c r="Q87" s="310" t="e">
        <f>SUM(#REF!)</f>
        <v>#REF!</v>
      </c>
      <c r="R87" s="310" t="e">
        <f>SUM(#REF!)</f>
        <v>#REF!</v>
      </c>
      <c r="S87" s="310" t="e">
        <f>SUM(#REF!)</f>
        <v>#REF!</v>
      </c>
      <c r="T87" s="311"/>
      <c r="U87" s="311"/>
      <c r="V87" s="310">
        <f>V88</f>
        <v>0</v>
      </c>
      <c r="W87" s="310">
        <f t="shared" ref="W87:Y87" si="75">W88</f>
        <v>4635000</v>
      </c>
      <c r="X87" s="310">
        <f t="shared" si="75"/>
        <v>4635000</v>
      </c>
      <c r="Y87" s="310">
        <f t="shared" si="75"/>
        <v>4323981.46</v>
      </c>
      <c r="Z87" s="312" t="str">
        <f>IFERROR(BazaZaUpit[[#This Row],[IZVRŠENJE TEKUĆA]]/BazaZaUpit[[#This Row],[IZVRŠENJE PRETHODNA]]*100," ")</f>
        <v xml:space="preserve"> </v>
      </c>
      <c r="AA87" s="312">
        <f>IFERROR(BazaZaUpit[[#This Row],[IZVRŠENJE TEKUĆA]]/BazaZaUpit[[#This Row],[TEKUĆI PLAN ]]*100," ")</f>
        <v>93.289783387270759</v>
      </c>
    </row>
    <row r="88" spans="1:27" ht="12" x14ac:dyDescent="0.3">
      <c r="A88" s="65">
        <v>4</v>
      </c>
      <c r="B88" s="66" t="s">
        <v>112</v>
      </c>
      <c r="C88" s="18"/>
      <c r="D88" s="304"/>
      <c r="E88" s="197"/>
      <c r="F88" s="197"/>
      <c r="G88" s="197"/>
      <c r="H88" s="197"/>
      <c r="I88" s="197"/>
      <c r="J88" s="197"/>
      <c r="K88" s="197"/>
      <c r="L88" s="197"/>
      <c r="M88" s="197"/>
      <c r="N88" s="197"/>
      <c r="O88" s="197"/>
      <c r="P88" s="197"/>
      <c r="Q88" s="197"/>
      <c r="R88" s="197"/>
      <c r="S88" s="197"/>
      <c r="T88" s="197"/>
      <c r="U88" s="197"/>
      <c r="V88" s="197">
        <f>V89</f>
        <v>0</v>
      </c>
      <c r="W88" s="197">
        <f t="shared" ref="W88:AA90" si="76">W89</f>
        <v>4635000</v>
      </c>
      <c r="X88" s="197">
        <f t="shared" si="76"/>
        <v>4635000</v>
      </c>
      <c r="Y88" s="197">
        <f t="shared" si="76"/>
        <v>4323981.46</v>
      </c>
      <c r="Z88" s="197" t="str">
        <f t="shared" si="76"/>
        <v xml:space="preserve"> </v>
      </c>
      <c r="AA88" s="197">
        <f t="shared" si="76"/>
        <v>93.289783387270759</v>
      </c>
    </row>
    <row r="89" spans="1:27" ht="12" x14ac:dyDescent="0.3">
      <c r="A89" s="68">
        <v>45</v>
      </c>
      <c r="B89" s="69" t="s">
        <v>100</v>
      </c>
      <c r="C89" s="18"/>
      <c r="D89" s="304"/>
      <c r="E89" s="197"/>
      <c r="F89" s="197"/>
      <c r="G89" s="197"/>
      <c r="H89" s="197"/>
      <c r="I89" s="197"/>
      <c r="J89" s="197"/>
      <c r="K89" s="197"/>
      <c r="L89" s="197"/>
      <c r="M89" s="197"/>
      <c r="N89" s="197"/>
      <c r="O89" s="197"/>
      <c r="P89" s="197"/>
      <c r="Q89" s="197"/>
      <c r="R89" s="197"/>
      <c r="S89" s="197"/>
      <c r="T89" s="197"/>
      <c r="U89" s="197"/>
      <c r="V89" s="197">
        <f>V90</f>
        <v>0</v>
      </c>
      <c r="W89" s="197">
        <f t="shared" si="76"/>
        <v>4635000</v>
      </c>
      <c r="X89" s="197">
        <f t="shared" si="76"/>
        <v>4635000</v>
      </c>
      <c r="Y89" s="197">
        <f t="shared" si="76"/>
        <v>4323981.46</v>
      </c>
      <c r="Z89" s="197" t="str">
        <f t="shared" si="76"/>
        <v xml:space="preserve"> </v>
      </c>
      <c r="AA89" s="197">
        <f t="shared" si="76"/>
        <v>93.289783387270759</v>
      </c>
    </row>
    <row r="90" spans="1:27" ht="12" x14ac:dyDescent="0.3">
      <c r="A90" s="68">
        <v>451</v>
      </c>
      <c r="B90" s="69" t="s">
        <v>69</v>
      </c>
      <c r="C90" s="18"/>
      <c r="D90" s="304"/>
      <c r="E90" s="197"/>
      <c r="F90" s="197"/>
      <c r="G90" s="197"/>
      <c r="H90" s="197"/>
      <c r="I90" s="197"/>
      <c r="J90" s="197"/>
      <c r="K90" s="197"/>
      <c r="L90" s="197"/>
      <c r="M90" s="197"/>
      <c r="N90" s="197"/>
      <c r="O90" s="197"/>
      <c r="P90" s="197"/>
      <c r="Q90" s="197"/>
      <c r="R90" s="197"/>
      <c r="S90" s="197"/>
      <c r="T90" s="197"/>
      <c r="U90" s="197"/>
      <c r="V90" s="197">
        <f>V91</f>
        <v>0</v>
      </c>
      <c r="W90" s="197">
        <f t="shared" si="76"/>
        <v>4635000</v>
      </c>
      <c r="X90" s="197">
        <f t="shared" si="76"/>
        <v>4635000</v>
      </c>
      <c r="Y90" s="197">
        <f t="shared" si="76"/>
        <v>4323981.46</v>
      </c>
      <c r="Z90" s="197" t="str">
        <f t="shared" si="76"/>
        <v xml:space="preserve"> </v>
      </c>
      <c r="AA90" s="197">
        <f t="shared" si="76"/>
        <v>93.289783387270759</v>
      </c>
    </row>
    <row r="91" spans="1:27" ht="12" x14ac:dyDescent="0.3">
      <c r="A91" s="46">
        <v>4511</v>
      </c>
      <c r="B91" s="9" t="s">
        <v>69</v>
      </c>
      <c r="C91" s="18"/>
      <c r="D91" s="304"/>
      <c r="E91" s="304"/>
      <c r="F91" s="304"/>
      <c r="G91" s="304"/>
      <c r="H91" s="304"/>
      <c r="I91" s="304"/>
      <c r="J91" s="8"/>
      <c r="K91" s="8"/>
      <c r="L91" s="8"/>
      <c r="M91" s="8"/>
      <c r="N91" s="8"/>
      <c r="O91" s="8"/>
      <c r="P91" s="101"/>
      <c r="Q91" s="305"/>
      <c r="R91" s="305"/>
      <c r="S91" s="305"/>
      <c r="T91" s="231"/>
      <c r="U91" s="231"/>
      <c r="V91" s="305"/>
      <c r="W91" s="204">
        <v>4635000</v>
      </c>
      <c r="X91" s="204">
        <v>4635000</v>
      </c>
      <c r="Y91" s="204">
        <v>4323981.46</v>
      </c>
      <c r="Z91" s="294" t="str">
        <f>IFERROR(BazaZaUpit[[#This Row],[IZVRŠENJE TEKUĆA]]/BazaZaUpit[[#This Row],[IZVRŠENJE PRETHODNA]]*100," ")</f>
        <v xml:space="preserve"> </v>
      </c>
      <c r="AA91" s="294">
        <f>IFERROR(BazaZaUpit[[#This Row],[IZVRŠENJE TEKUĆA]]/BazaZaUpit[[#This Row],[TEKUĆI PLAN ]]*100," ")</f>
        <v>93.289783387270759</v>
      </c>
    </row>
    <row r="92" spans="1:27" s="42" customFormat="1" ht="12" x14ac:dyDescent="0.3">
      <c r="A92" s="40" t="s">
        <v>5</v>
      </c>
      <c r="B92" s="14" t="s">
        <v>36</v>
      </c>
      <c r="C92" s="14"/>
      <c r="D92" s="14"/>
      <c r="E92" s="14"/>
      <c r="F92" s="14"/>
      <c r="G92" s="14"/>
      <c r="H92" s="14"/>
      <c r="I92" s="14"/>
      <c r="J92" s="15">
        <f t="shared" ref="J92:O92" si="77">SUM(J93+J108)</f>
        <v>233594</v>
      </c>
      <c r="K92" s="15">
        <f t="shared" si="77"/>
        <v>168046.05</v>
      </c>
      <c r="L92" s="192">
        <f t="shared" si="77"/>
        <v>355450</v>
      </c>
      <c r="M92" s="192"/>
      <c r="N92" s="192">
        <f t="shared" si="77"/>
        <v>235290</v>
      </c>
      <c r="O92" s="192">
        <f t="shared" si="77"/>
        <v>248390</v>
      </c>
      <c r="P92" s="193">
        <f t="shared" ref="P92" si="78">SUM(P93+P108)</f>
        <v>618690</v>
      </c>
      <c r="Q92" s="193">
        <f>SUM(Q93+Q108)</f>
        <v>49098.99</v>
      </c>
      <c r="R92" s="193">
        <f t="shared" ref="R92:S92" si="79">SUM(R93+R108)</f>
        <v>355450</v>
      </c>
      <c r="S92" s="193">
        <f t="shared" si="79"/>
        <v>160817.73000000001</v>
      </c>
      <c r="T92" s="227">
        <f>BazaZaUpit[[#This Row],[Izvršenje 01.01.-30.06.2023.]]/BazaZaUpit[[#This Row],[Izvršenje 01.01.-30.06.2022.]]*100</f>
        <v>327.53775586829789</v>
      </c>
      <c r="U92" s="227">
        <f>BazaZaUpit[[#This Row],[Izvršenje 01.01.-30.06.2023.]]/BazaZaUpit[[#This Row],[IZVORNI / TEKUĆI                           Plan za 2023.]]*100</f>
        <v>45.243418202278804</v>
      </c>
      <c r="V92" s="193">
        <f t="shared" ref="V92:Y92" si="80">SUM(V93+V108)</f>
        <v>292068.94</v>
      </c>
      <c r="W92" s="272">
        <f t="shared" si="80"/>
        <v>291290</v>
      </c>
      <c r="X92" s="272">
        <f t="shared" si="80"/>
        <v>291290</v>
      </c>
      <c r="Y92" s="272">
        <f t="shared" si="80"/>
        <v>254863.39</v>
      </c>
      <c r="Z92" s="272">
        <f>IFERROR(BazaZaUpit[[#This Row],[IZVRŠENJE TEKUĆA]]/BazaZaUpit[[#This Row],[IZVRŠENJE PRETHODNA]]*100," ")</f>
        <v>87.261380823308372</v>
      </c>
      <c r="AA92" s="272">
        <f>IFERROR(BazaZaUpit[[#This Row],[IZVRŠENJE TEKUĆA]]/BazaZaUpit[[#This Row],[TEKUĆI PLAN ]]*100," ")</f>
        <v>87.494726904459469</v>
      </c>
    </row>
    <row r="93" spans="1:27" s="42" customFormat="1" ht="60" x14ac:dyDescent="0.3">
      <c r="A93" s="44" t="s">
        <v>30</v>
      </c>
      <c r="B93" s="16" t="s">
        <v>35</v>
      </c>
      <c r="C93" s="16" t="s">
        <v>145</v>
      </c>
      <c r="D93" s="16" t="s">
        <v>120</v>
      </c>
      <c r="E93" s="16" t="s">
        <v>121</v>
      </c>
      <c r="F93" s="3" t="s">
        <v>276</v>
      </c>
      <c r="G93" s="3" t="s">
        <v>277</v>
      </c>
      <c r="H93" s="3"/>
      <c r="I93" s="3"/>
      <c r="J93" s="17">
        <f t="shared" ref="J93:O93" si="81">SUM(J94+J101)</f>
        <v>222119</v>
      </c>
      <c r="K93" s="17">
        <f t="shared" si="81"/>
        <v>168046.05</v>
      </c>
      <c r="L93" s="214">
        <f t="shared" si="81"/>
        <v>337339</v>
      </c>
      <c r="M93" s="214"/>
      <c r="N93" s="214">
        <f t="shared" si="81"/>
        <v>235290</v>
      </c>
      <c r="O93" s="214">
        <f t="shared" si="81"/>
        <v>248390</v>
      </c>
      <c r="P93" s="215">
        <f t="shared" ref="P93:S93" si="82">SUM(P94+P101)</f>
        <v>618690</v>
      </c>
      <c r="Q93" s="215">
        <f t="shared" si="82"/>
        <v>49098.99</v>
      </c>
      <c r="R93" s="215">
        <f t="shared" si="82"/>
        <v>337339</v>
      </c>
      <c r="S93" s="215">
        <f t="shared" si="82"/>
        <v>160817.73000000001</v>
      </c>
      <c r="T93" s="228">
        <f>BazaZaUpit[[#This Row],[Izvršenje 01.01.-30.06.2023.]]/BazaZaUpit[[#This Row],[Izvršenje 01.01.-30.06.2022.]]*100</f>
        <v>327.53775586829789</v>
      </c>
      <c r="U93" s="228">
        <f>BazaZaUpit[[#This Row],[Izvršenje 01.01.-30.06.2023.]]/BazaZaUpit[[#This Row],[IZVORNI / TEKUĆI                           Plan za 2023.]]*100</f>
        <v>47.672439296968335</v>
      </c>
      <c r="V93" s="215">
        <f t="shared" ref="V93:Y93" si="83">SUM(V94+V101)</f>
        <v>292068.94</v>
      </c>
      <c r="W93" s="286">
        <f t="shared" si="83"/>
        <v>291290</v>
      </c>
      <c r="X93" s="286">
        <f t="shared" si="83"/>
        <v>291290</v>
      </c>
      <c r="Y93" s="286">
        <f t="shared" si="83"/>
        <v>254863.39</v>
      </c>
      <c r="Z93" s="286">
        <f>IFERROR(BazaZaUpit[[#This Row],[IZVRŠENJE TEKUĆA]]/BazaZaUpit[[#This Row],[IZVRŠENJE PRETHODNA]]*100," ")</f>
        <v>87.261380823308372</v>
      </c>
      <c r="AA93" s="286">
        <f>IFERROR(BazaZaUpit[[#This Row],[IZVRŠENJE TEKUĆA]]/BazaZaUpit[[#This Row],[TEKUĆI PLAN ]]*100," ")</f>
        <v>87.494726904459469</v>
      </c>
    </row>
    <row r="94" spans="1:27" s="42" customFormat="1" ht="12" x14ac:dyDescent="0.3">
      <c r="A94" s="65">
        <v>3</v>
      </c>
      <c r="B94" s="66" t="s">
        <v>113</v>
      </c>
      <c r="C94" s="66"/>
      <c r="D94" s="66"/>
      <c r="E94" s="66"/>
      <c r="F94" s="66"/>
      <c r="G94" s="66"/>
      <c r="H94" s="66"/>
      <c r="I94" s="66"/>
      <c r="J94" s="67">
        <f t="shared" ref="J94:S95" si="84">SUM(J95)</f>
        <v>188938</v>
      </c>
      <c r="K94" s="67">
        <f t="shared" si="84"/>
        <v>139619.88</v>
      </c>
      <c r="L94" s="196">
        <f t="shared" si="84"/>
        <v>319622</v>
      </c>
      <c r="M94" s="196"/>
      <c r="N94" s="196">
        <f t="shared" si="84"/>
        <v>235290</v>
      </c>
      <c r="O94" s="196">
        <f t="shared" si="84"/>
        <v>248390</v>
      </c>
      <c r="P94" s="197">
        <f t="shared" si="84"/>
        <v>248390</v>
      </c>
      <c r="Q94" s="197">
        <f t="shared" si="84"/>
        <v>44823.99</v>
      </c>
      <c r="R94" s="197">
        <f t="shared" si="84"/>
        <v>319622</v>
      </c>
      <c r="S94" s="197">
        <f t="shared" si="84"/>
        <v>160290.23000000001</v>
      </c>
      <c r="T94" s="229">
        <f>BazaZaUpit[[#This Row],[Izvršenje 01.01.-30.06.2023.]]/BazaZaUpit[[#This Row],[Izvršenje 01.01.-30.06.2022.]]*100</f>
        <v>357.59920078511533</v>
      </c>
      <c r="U94" s="229">
        <f>BazaZaUpit[[#This Row],[Izvršenje 01.01.-30.06.2023.]]/BazaZaUpit[[#This Row],[IZVORNI / TEKUĆI                           Plan za 2023.]]*100</f>
        <v>50.149936487475834</v>
      </c>
      <c r="V94" s="197">
        <f t="shared" ref="V94:Y95" si="85">SUM(V95)</f>
        <v>290086.44</v>
      </c>
      <c r="W94" s="275">
        <f t="shared" si="85"/>
        <v>276290</v>
      </c>
      <c r="X94" s="275">
        <f t="shared" si="85"/>
        <v>276290</v>
      </c>
      <c r="Y94" s="275">
        <f t="shared" si="85"/>
        <v>251404.64</v>
      </c>
      <c r="Z94" s="275">
        <f>IFERROR(BazaZaUpit[[#This Row],[IZVRŠENJE TEKUĆA]]/BazaZaUpit[[#This Row],[IZVRŠENJE PRETHODNA]]*100," ")</f>
        <v>86.665422899464033</v>
      </c>
      <c r="AA94" s="275">
        <f>IFERROR(BazaZaUpit[[#This Row],[IZVRŠENJE TEKUĆA]]/BazaZaUpit[[#This Row],[TEKUĆI PLAN ]]*100," ")</f>
        <v>90.993029063665006</v>
      </c>
    </row>
    <row r="95" spans="1:27" s="42" customFormat="1" ht="12" x14ac:dyDescent="0.3">
      <c r="A95" s="68">
        <v>32</v>
      </c>
      <c r="B95" s="69" t="s">
        <v>21</v>
      </c>
      <c r="C95" s="69"/>
      <c r="D95" s="69"/>
      <c r="E95" s="69"/>
      <c r="F95" s="69"/>
      <c r="G95" s="69"/>
      <c r="H95" s="69"/>
      <c r="I95" s="69"/>
      <c r="J95" s="70">
        <f t="shared" si="84"/>
        <v>188938</v>
      </c>
      <c r="K95" s="70">
        <f t="shared" si="84"/>
        <v>139619.88</v>
      </c>
      <c r="L95" s="198">
        <f t="shared" si="84"/>
        <v>319622</v>
      </c>
      <c r="M95" s="198"/>
      <c r="N95" s="198">
        <f t="shared" si="84"/>
        <v>235290</v>
      </c>
      <c r="O95" s="198">
        <f t="shared" si="84"/>
        <v>248390</v>
      </c>
      <c r="P95" s="199">
        <f t="shared" si="84"/>
        <v>248390</v>
      </c>
      <c r="Q95" s="199">
        <f t="shared" si="84"/>
        <v>44823.99</v>
      </c>
      <c r="R95" s="199">
        <f t="shared" si="84"/>
        <v>319622</v>
      </c>
      <c r="S95" s="199">
        <f t="shared" si="84"/>
        <v>160290.23000000001</v>
      </c>
      <c r="T95" s="229">
        <f>BazaZaUpit[[#This Row],[Izvršenje 01.01.-30.06.2023.]]/BazaZaUpit[[#This Row],[Izvršenje 01.01.-30.06.2022.]]*100</f>
        <v>357.59920078511533</v>
      </c>
      <c r="U95" s="229">
        <f>BazaZaUpit[[#This Row],[Izvršenje 01.01.-30.06.2023.]]/BazaZaUpit[[#This Row],[IZVORNI / TEKUĆI                           Plan za 2023.]]*100</f>
        <v>50.149936487475834</v>
      </c>
      <c r="V95" s="199">
        <f t="shared" si="85"/>
        <v>290086.44</v>
      </c>
      <c r="W95" s="276">
        <f t="shared" si="85"/>
        <v>276290</v>
      </c>
      <c r="X95" s="276">
        <f t="shared" si="85"/>
        <v>276290</v>
      </c>
      <c r="Y95" s="276">
        <f t="shared" si="85"/>
        <v>251404.64</v>
      </c>
      <c r="Z95" s="276">
        <f>IFERROR(BazaZaUpit[[#This Row],[IZVRŠENJE TEKUĆA]]/BazaZaUpit[[#This Row],[IZVRŠENJE PRETHODNA]]*100," ")</f>
        <v>86.665422899464033</v>
      </c>
      <c r="AA95" s="276">
        <f>IFERROR(BazaZaUpit[[#This Row],[IZVRŠENJE TEKUĆA]]/BazaZaUpit[[#This Row],[TEKUĆI PLAN ]]*100," ")</f>
        <v>90.993029063665006</v>
      </c>
    </row>
    <row r="96" spans="1:27" ht="12" x14ac:dyDescent="0.3">
      <c r="A96" s="68">
        <v>323</v>
      </c>
      <c r="B96" s="69" t="s">
        <v>17</v>
      </c>
      <c r="C96" s="69"/>
      <c r="D96" s="69"/>
      <c r="E96" s="69"/>
      <c r="F96" s="69"/>
      <c r="G96" s="69"/>
      <c r="H96" s="69"/>
      <c r="I96" s="69"/>
      <c r="J96" s="70">
        <f t="shared" ref="J96:O96" si="86">SUM(J97:J99)</f>
        <v>188938</v>
      </c>
      <c r="K96" s="70">
        <f t="shared" si="86"/>
        <v>139619.88</v>
      </c>
      <c r="L96" s="198">
        <f t="shared" si="86"/>
        <v>319622</v>
      </c>
      <c r="M96" s="198"/>
      <c r="N96" s="198">
        <f t="shared" si="86"/>
        <v>235290</v>
      </c>
      <c r="O96" s="198">
        <f t="shared" si="86"/>
        <v>248390</v>
      </c>
      <c r="P96" s="199">
        <f>SUM(P97:P99)</f>
        <v>248390</v>
      </c>
      <c r="Q96" s="199">
        <f t="shared" ref="Q96:S96" si="87">SUM(Q97:Q99)</f>
        <v>44823.99</v>
      </c>
      <c r="R96" s="199">
        <f t="shared" si="87"/>
        <v>319622</v>
      </c>
      <c r="S96" s="199">
        <f t="shared" si="87"/>
        <v>160290.23000000001</v>
      </c>
      <c r="T96" s="229">
        <f>BazaZaUpit[[#This Row],[Izvršenje 01.01.-30.06.2023.]]/BazaZaUpit[[#This Row],[Izvršenje 01.01.-30.06.2022.]]*100</f>
        <v>357.59920078511533</v>
      </c>
      <c r="U96" s="229">
        <f>BazaZaUpit[[#This Row],[Izvršenje 01.01.-30.06.2023.]]/BazaZaUpit[[#This Row],[IZVORNI / TEKUĆI                           Plan za 2023.]]*100</f>
        <v>50.149936487475834</v>
      </c>
      <c r="V96" s="199">
        <f t="shared" ref="V96:Y96" si="88">SUM(V97:V99)</f>
        <v>290086.44</v>
      </c>
      <c r="W96" s="276">
        <f t="shared" si="88"/>
        <v>276290</v>
      </c>
      <c r="X96" s="276">
        <f t="shared" si="88"/>
        <v>276290</v>
      </c>
      <c r="Y96" s="276">
        <f t="shared" si="88"/>
        <v>251404.64</v>
      </c>
      <c r="Z96" s="276">
        <f>IFERROR(BazaZaUpit[[#This Row],[IZVRŠENJE TEKUĆA]]/BazaZaUpit[[#This Row],[IZVRŠENJE PRETHODNA]]*100," ")</f>
        <v>86.665422899464033</v>
      </c>
      <c r="AA96" s="276">
        <f>IFERROR(BazaZaUpit[[#This Row],[IZVRŠENJE TEKUĆA]]/BazaZaUpit[[#This Row],[TEKUĆI PLAN ]]*100," ")</f>
        <v>90.993029063665006</v>
      </c>
    </row>
    <row r="97" spans="1:27" x14ac:dyDescent="0.3">
      <c r="A97" s="10">
        <v>3232</v>
      </c>
      <c r="B97" s="5" t="s">
        <v>59</v>
      </c>
      <c r="C97" s="5"/>
      <c r="D97" s="5"/>
      <c r="E97" s="5"/>
      <c r="F97" s="5"/>
      <c r="G97" s="5"/>
      <c r="H97" s="5"/>
      <c r="I97" s="5"/>
      <c r="J97" s="6">
        <v>3982</v>
      </c>
      <c r="K97" s="6">
        <v>2061.86</v>
      </c>
      <c r="L97" s="202">
        <v>3982</v>
      </c>
      <c r="M97" s="202"/>
      <c r="N97" s="202">
        <v>4000</v>
      </c>
      <c r="O97" s="202">
        <v>4000</v>
      </c>
      <c r="P97" s="203">
        <v>4000</v>
      </c>
      <c r="Q97" s="204">
        <v>452.59</v>
      </c>
      <c r="R97" s="205">
        <v>3982</v>
      </c>
      <c r="S97" s="204">
        <v>941.48</v>
      </c>
      <c r="T97" s="230">
        <f>BazaZaUpit[[#This Row],[Izvršenje 01.01.-30.06.2023.]]/BazaZaUpit[[#This Row],[Izvršenje 01.01.-30.06.2022.]]*100</f>
        <v>208.02050420910757</v>
      </c>
      <c r="U97" s="230">
        <f>BazaZaUpit[[#This Row],[Izvršenje 01.01.-30.06.2023.]]/BazaZaUpit[[#This Row],[IZVORNI / TEKUĆI                           Plan za 2023.]]*100</f>
        <v>23.643395278754394</v>
      </c>
      <c r="V97" s="204">
        <v>1831.31</v>
      </c>
      <c r="W97" s="278">
        <v>4000</v>
      </c>
      <c r="X97" s="278">
        <v>4000</v>
      </c>
      <c r="Y97" s="278">
        <v>784.26</v>
      </c>
      <c r="Z97" s="278">
        <f>IFERROR(BazaZaUpit[[#This Row],[IZVRŠENJE TEKUĆA]]/BazaZaUpit[[#This Row],[IZVRŠENJE PRETHODNA]]*100," ")</f>
        <v>42.825081499036209</v>
      </c>
      <c r="AA97" s="278">
        <f>IFERROR(BazaZaUpit[[#This Row],[IZVRŠENJE TEKUĆA]]/BazaZaUpit[[#This Row],[TEKUĆI PLAN ]]*100," ")</f>
        <v>19.6065</v>
      </c>
    </row>
    <row r="98" spans="1:27" s="42" customFormat="1" ht="12" x14ac:dyDescent="0.3">
      <c r="A98" s="10">
        <v>3235</v>
      </c>
      <c r="B98" s="5" t="s">
        <v>60</v>
      </c>
      <c r="C98" s="5"/>
      <c r="D98" s="5"/>
      <c r="E98" s="5"/>
      <c r="F98" s="5"/>
      <c r="G98" s="5"/>
      <c r="H98" s="5"/>
      <c r="I98" s="5"/>
      <c r="J98" s="6">
        <v>75519</v>
      </c>
      <c r="K98" s="6">
        <v>58090.62</v>
      </c>
      <c r="L98" s="202">
        <v>78306</v>
      </c>
      <c r="M98" s="202"/>
      <c r="N98" s="202">
        <v>69290</v>
      </c>
      <c r="O98" s="202">
        <v>68390</v>
      </c>
      <c r="P98" s="203">
        <v>68390</v>
      </c>
      <c r="Q98" s="204">
        <v>13404.64</v>
      </c>
      <c r="R98" s="205">
        <v>78306</v>
      </c>
      <c r="S98" s="204">
        <v>16976.53</v>
      </c>
      <c r="T98" s="230">
        <f>BazaZaUpit[[#This Row],[Izvršenje 01.01.-30.06.2023.]]/BazaZaUpit[[#This Row],[Izvršenje 01.01.-30.06.2022.]]*100</f>
        <v>126.64666861624035</v>
      </c>
      <c r="U98" s="230">
        <f>BazaZaUpit[[#This Row],[Izvršenje 01.01.-30.06.2023.]]/BazaZaUpit[[#This Row],[IZVORNI / TEKUĆI                           Plan za 2023.]]*100</f>
        <v>21.679730799683291</v>
      </c>
      <c r="V98" s="204">
        <v>64556.56</v>
      </c>
      <c r="W98" s="278">
        <v>69290</v>
      </c>
      <c r="X98" s="278">
        <v>69290</v>
      </c>
      <c r="Y98" s="278">
        <v>61586.94</v>
      </c>
      <c r="Z98" s="278">
        <f>IFERROR(BazaZaUpit[[#This Row],[IZVRŠENJE TEKUĆA]]/BazaZaUpit[[#This Row],[IZVRŠENJE PRETHODNA]]*100," ")</f>
        <v>95.399971745706409</v>
      </c>
      <c r="AA98" s="278">
        <f>IFERROR(BazaZaUpit[[#This Row],[IZVRŠENJE TEKUĆA]]/BazaZaUpit[[#This Row],[TEKUĆI PLAN ]]*100," ")</f>
        <v>88.882869100880356</v>
      </c>
    </row>
    <row r="99" spans="1:27" s="42" customFormat="1" ht="12" x14ac:dyDescent="0.3">
      <c r="A99" s="10">
        <v>3238</v>
      </c>
      <c r="B99" s="5" t="s">
        <v>51</v>
      </c>
      <c r="C99" s="5"/>
      <c r="D99" s="5"/>
      <c r="E99" s="5"/>
      <c r="F99" s="5"/>
      <c r="G99" s="5"/>
      <c r="H99" s="5"/>
      <c r="I99" s="5"/>
      <c r="J99" s="6">
        <v>109437</v>
      </c>
      <c r="K99" s="6">
        <v>79467.399999999994</v>
      </c>
      <c r="L99" s="202">
        <v>237334</v>
      </c>
      <c r="M99" s="202"/>
      <c r="N99" s="202">
        <v>162000</v>
      </c>
      <c r="O99" s="202">
        <v>176000</v>
      </c>
      <c r="P99" s="203">
        <v>176000</v>
      </c>
      <c r="Q99" s="204">
        <v>30966.76</v>
      </c>
      <c r="R99" s="205">
        <v>237334</v>
      </c>
      <c r="S99" s="204">
        <v>142372.22</v>
      </c>
      <c r="T99" s="230">
        <f>BazaZaUpit[[#This Row],[Izvršenje 01.01.-30.06.2023.]]/BazaZaUpit[[#This Row],[Izvršenje 01.01.-30.06.2022.]]*100</f>
        <v>459.75820524975813</v>
      </c>
      <c r="U99" s="230">
        <f>BazaZaUpit[[#This Row],[Izvršenje 01.01.-30.06.2023.]]/BazaZaUpit[[#This Row],[IZVORNI / TEKUĆI                           Plan za 2023.]]*100</f>
        <v>59.988126437847086</v>
      </c>
      <c r="V99" s="204">
        <v>223698.57</v>
      </c>
      <c r="W99" s="278">
        <v>203000</v>
      </c>
      <c r="X99" s="278">
        <v>203000</v>
      </c>
      <c r="Y99" s="278">
        <v>189033.44</v>
      </c>
      <c r="Z99" s="278">
        <f>IFERROR(BazaZaUpit[[#This Row],[IZVRŠENJE TEKUĆA]]/BazaZaUpit[[#This Row],[IZVRŠENJE PRETHODNA]]*100," ")</f>
        <v>84.503642557929624</v>
      </c>
      <c r="AA99" s="278">
        <f>IFERROR(BazaZaUpit[[#This Row],[IZVRŠENJE TEKUĆA]]/BazaZaUpit[[#This Row],[TEKUĆI PLAN ]]*100," ")</f>
        <v>93.119921182266012</v>
      </c>
    </row>
    <row r="100" spans="1:27" s="42" customFormat="1" ht="12" x14ac:dyDescent="0.3">
      <c r="A100" s="2" t="s">
        <v>30</v>
      </c>
      <c r="B100" s="3" t="s">
        <v>35</v>
      </c>
      <c r="C100" s="3" t="s">
        <v>145</v>
      </c>
      <c r="D100" s="3" t="s">
        <v>120</v>
      </c>
      <c r="E100" s="3" t="s">
        <v>121</v>
      </c>
      <c r="F100" s="3" t="s">
        <v>276</v>
      </c>
      <c r="G100" s="3" t="s">
        <v>278</v>
      </c>
      <c r="H100" s="3"/>
      <c r="I100" s="3"/>
      <c r="J100" s="8">
        <f>J101</f>
        <v>33181</v>
      </c>
      <c r="K100" s="8">
        <f t="shared" ref="K100:S100" si="89">K101</f>
        <v>28426.17</v>
      </c>
      <c r="L100" s="208">
        <f t="shared" si="89"/>
        <v>17717</v>
      </c>
      <c r="M100" s="208">
        <f t="shared" si="89"/>
        <v>0</v>
      </c>
      <c r="N100" s="208">
        <f t="shared" si="89"/>
        <v>0</v>
      </c>
      <c r="O100" s="208">
        <f t="shared" si="89"/>
        <v>0</v>
      </c>
      <c r="P100" s="208">
        <f t="shared" si="89"/>
        <v>370300</v>
      </c>
      <c r="Q100" s="208">
        <f t="shared" si="89"/>
        <v>4275</v>
      </c>
      <c r="R100" s="208">
        <f t="shared" si="89"/>
        <v>17717</v>
      </c>
      <c r="S100" s="208">
        <f t="shared" si="89"/>
        <v>527.5</v>
      </c>
      <c r="T100" s="231">
        <f>BazaZaUpit[[#This Row],[Izvršenje 01.01.-30.06.2023.]]/BazaZaUpit[[#This Row],[Izvršenje 01.01.-30.06.2022.]]*100</f>
        <v>12.339181286549708</v>
      </c>
      <c r="U100" s="231">
        <f>BazaZaUpit[[#This Row],[Izvršenje 01.01.-30.06.2023.]]/BazaZaUpit[[#This Row],[IZVORNI / TEKUĆI                           Plan za 2023.]]*100</f>
        <v>2.9773663712818195</v>
      </c>
      <c r="V100" s="208">
        <f t="shared" ref="V100:Y100" si="90">V101</f>
        <v>1982.5</v>
      </c>
      <c r="W100" s="279">
        <f t="shared" si="90"/>
        <v>15000</v>
      </c>
      <c r="X100" s="279">
        <f t="shared" si="90"/>
        <v>15000</v>
      </c>
      <c r="Y100" s="279">
        <f t="shared" si="90"/>
        <v>3458.75</v>
      </c>
      <c r="Z100" s="279">
        <f>IFERROR(BazaZaUpit[[#This Row],[IZVRŠENJE TEKUĆA]]/BazaZaUpit[[#This Row],[IZVRŠENJE PRETHODNA]]*100," ")</f>
        <v>174.46406052963431</v>
      </c>
      <c r="AA100" s="279">
        <f>IFERROR(BazaZaUpit[[#This Row],[IZVRŠENJE TEKUĆA]]/BazaZaUpit[[#This Row],[TEKUĆI PLAN ]]*100," ")</f>
        <v>23.058333333333334</v>
      </c>
    </row>
    <row r="101" spans="1:27" s="42" customFormat="1" ht="12" x14ac:dyDescent="0.3">
      <c r="A101" s="65">
        <v>4</v>
      </c>
      <c r="B101" s="66" t="s">
        <v>112</v>
      </c>
      <c r="C101" s="66"/>
      <c r="D101" s="66"/>
      <c r="E101" s="66"/>
      <c r="F101" s="66"/>
      <c r="G101" s="66"/>
      <c r="H101" s="66"/>
      <c r="I101" s="66"/>
      <c r="J101" s="67">
        <f t="shared" ref="J101:O101" si="91">SUM(J102+J105)</f>
        <v>33181</v>
      </c>
      <c r="K101" s="67">
        <f t="shared" si="91"/>
        <v>28426.17</v>
      </c>
      <c r="L101" s="196">
        <f t="shared" si="91"/>
        <v>17717</v>
      </c>
      <c r="M101" s="196"/>
      <c r="N101" s="196">
        <f t="shared" si="91"/>
        <v>0</v>
      </c>
      <c r="O101" s="196">
        <f t="shared" si="91"/>
        <v>0</v>
      </c>
      <c r="P101" s="197">
        <f t="shared" ref="P101:S101" si="92">SUM(P102+P105)</f>
        <v>370300</v>
      </c>
      <c r="Q101" s="197">
        <f t="shared" si="92"/>
        <v>4275</v>
      </c>
      <c r="R101" s="197">
        <f t="shared" si="92"/>
        <v>17717</v>
      </c>
      <c r="S101" s="197">
        <f t="shared" si="92"/>
        <v>527.5</v>
      </c>
      <c r="T101" s="229">
        <f>BazaZaUpit[[#This Row],[Izvršenje 01.01.-30.06.2023.]]/BazaZaUpit[[#This Row],[Izvršenje 01.01.-30.06.2022.]]*100</f>
        <v>12.339181286549708</v>
      </c>
      <c r="U101" s="229">
        <f>BazaZaUpit[[#This Row],[Izvršenje 01.01.-30.06.2023.]]/BazaZaUpit[[#This Row],[IZVORNI / TEKUĆI                           Plan za 2023.]]*100</f>
        <v>2.9773663712818195</v>
      </c>
      <c r="V101" s="197">
        <f t="shared" ref="V101:Y101" si="93">SUM(V102+V105)</f>
        <v>1982.5</v>
      </c>
      <c r="W101" s="275">
        <f t="shared" si="93"/>
        <v>15000</v>
      </c>
      <c r="X101" s="275">
        <f t="shared" si="93"/>
        <v>15000</v>
      </c>
      <c r="Y101" s="275">
        <f t="shared" si="93"/>
        <v>3458.75</v>
      </c>
      <c r="Z101" s="275">
        <f>IFERROR(BazaZaUpit[[#This Row],[IZVRŠENJE TEKUĆA]]/BazaZaUpit[[#This Row],[IZVRŠENJE PRETHODNA]]*100," ")</f>
        <v>174.46406052963431</v>
      </c>
      <c r="AA101" s="275">
        <f>IFERROR(BazaZaUpit[[#This Row],[IZVRŠENJE TEKUĆA]]/BazaZaUpit[[#This Row],[TEKUĆI PLAN ]]*100," ")</f>
        <v>23.058333333333334</v>
      </c>
    </row>
    <row r="102" spans="1:27" s="42" customFormat="1" ht="12" x14ac:dyDescent="0.3">
      <c r="A102" s="68">
        <v>41</v>
      </c>
      <c r="B102" s="69" t="s">
        <v>86</v>
      </c>
      <c r="C102" s="69"/>
      <c r="D102" s="69"/>
      <c r="E102" s="69"/>
      <c r="F102" s="69"/>
      <c r="G102" s="69"/>
      <c r="H102" s="69"/>
      <c r="I102" s="69"/>
      <c r="J102" s="70">
        <f t="shared" ref="J102:S103" si="94">SUM(J103)</f>
        <v>6636</v>
      </c>
      <c r="K102" s="70">
        <f t="shared" si="94"/>
        <v>5474.82</v>
      </c>
      <c r="L102" s="198">
        <f t="shared" si="94"/>
        <v>0</v>
      </c>
      <c r="M102" s="198"/>
      <c r="N102" s="198">
        <f t="shared" si="94"/>
        <v>0</v>
      </c>
      <c r="O102" s="198">
        <f t="shared" si="94"/>
        <v>0</v>
      </c>
      <c r="P102" s="199">
        <f t="shared" si="94"/>
        <v>0</v>
      </c>
      <c r="Q102" s="199">
        <f t="shared" si="94"/>
        <v>2156.75</v>
      </c>
      <c r="R102" s="199">
        <f t="shared" si="94"/>
        <v>0</v>
      </c>
      <c r="S102" s="199">
        <f t="shared" si="94"/>
        <v>0</v>
      </c>
      <c r="T102" s="229"/>
      <c r="U102" s="229"/>
      <c r="V102" s="199">
        <f t="shared" ref="V102:Y103" si="95">SUM(V103)</f>
        <v>550</v>
      </c>
      <c r="W102" s="276">
        <f t="shared" si="95"/>
        <v>0</v>
      </c>
      <c r="X102" s="276">
        <f t="shared" si="95"/>
        <v>0</v>
      </c>
      <c r="Y102" s="276">
        <f t="shared" si="95"/>
        <v>0</v>
      </c>
      <c r="Z102" s="276">
        <f>IFERROR(BazaZaUpit[[#This Row],[IZVRŠENJE TEKUĆA]]/BazaZaUpit[[#This Row],[IZVRŠENJE PRETHODNA]]*100," ")</f>
        <v>0</v>
      </c>
      <c r="AA102" s="276" t="str">
        <f>IFERROR(BazaZaUpit[[#This Row],[IZVRŠENJE TEKUĆA]]/BazaZaUpit[[#This Row],[TEKUĆI PLAN ]]*100," ")</f>
        <v xml:space="preserve"> </v>
      </c>
    </row>
    <row r="103" spans="1:27" s="42" customFormat="1" ht="12" x14ac:dyDescent="0.3">
      <c r="A103" s="68">
        <v>412</v>
      </c>
      <c r="B103" s="69" t="s">
        <v>32</v>
      </c>
      <c r="C103" s="69"/>
      <c r="D103" s="69"/>
      <c r="E103" s="69"/>
      <c r="F103" s="69"/>
      <c r="G103" s="69"/>
      <c r="H103" s="69"/>
      <c r="I103" s="69"/>
      <c r="J103" s="70">
        <f t="shared" si="94"/>
        <v>6636</v>
      </c>
      <c r="K103" s="70">
        <f t="shared" si="94"/>
        <v>5474.82</v>
      </c>
      <c r="L103" s="198">
        <f t="shared" si="94"/>
        <v>0</v>
      </c>
      <c r="M103" s="198"/>
      <c r="N103" s="198">
        <f t="shared" si="94"/>
        <v>0</v>
      </c>
      <c r="O103" s="198">
        <f t="shared" si="94"/>
        <v>0</v>
      </c>
      <c r="P103" s="199">
        <f t="shared" si="94"/>
        <v>0</v>
      </c>
      <c r="Q103" s="199">
        <f t="shared" si="94"/>
        <v>2156.75</v>
      </c>
      <c r="R103" s="199">
        <f t="shared" si="94"/>
        <v>0</v>
      </c>
      <c r="S103" s="199">
        <f t="shared" si="94"/>
        <v>0</v>
      </c>
      <c r="T103" s="229"/>
      <c r="U103" s="229"/>
      <c r="V103" s="199">
        <f t="shared" si="95"/>
        <v>550</v>
      </c>
      <c r="W103" s="276">
        <f t="shared" si="95"/>
        <v>0</v>
      </c>
      <c r="X103" s="276">
        <f t="shared" si="95"/>
        <v>0</v>
      </c>
      <c r="Y103" s="276">
        <f t="shared" si="95"/>
        <v>0</v>
      </c>
      <c r="Z103" s="276">
        <f>IFERROR(BazaZaUpit[[#This Row],[IZVRŠENJE TEKUĆA]]/BazaZaUpit[[#This Row],[IZVRŠENJE PRETHODNA]]*100," ")</f>
        <v>0</v>
      </c>
      <c r="AA103" s="276" t="str">
        <f>IFERROR(BazaZaUpit[[#This Row],[IZVRŠENJE TEKUĆA]]/BazaZaUpit[[#This Row],[TEKUĆI PLAN ]]*100," ")</f>
        <v xml:space="preserve"> </v>
      </c>
    </row>
    <row r="104" spans="1:27" s="42" customFormat="1" ht="12" x14ac:dyDescent="0.3">
      <c r="A104" s="10">
        <v>4123</v>
      </c>
      <c r="B104" s="5" t="s">
        <v>61</v>
      </c>
      <c r="C104" s="5"/>
      <c r="D104" s="5"/>
      <c r="E104" s="5"/>
      <c r="F104" s="5"/>
      <c r="G104" s="5"/>
      <c r="H104" s="5"/>
      <c r="I104" s="5"/>
      <c r="J104" s="6">
        <v>6636</v>
      </c>
      <c r="K104" s="6">
        <v>5474.82</v>
      </c>
      <c r="L104" s="202">
        <v>0</v>
      </c>
      <c r="M104" s="202"/>
      <c r="N104" s="202">
        <v>0</v>
      </c>
      <c r="O104" s="202"/>
      <c r="P104" s="203">
        <v>0</v>
      </c>
      <c r="Q104" s="204">
        <v>2156.75</v>
      </c>
      <c r="R104" s="205"/>
      <c r="S104" s="204"/>
      <c r="T104" s="230"/>
      <c r="U104" s="230"/>
      <c r="V104" s="204">
        <v>550</v>
      </c>
      <c r="W104" s="278"/>
      <c r="X104" s="278"/>
      <c r="Y104" s="278"/>
      <c r="Z104" s="278">
        <f>IFERROR(BazaZaUpit[[#This Row],[IZVRŠENJE TEKUĆA]]/BazaZaUpit[[#This Row],[IZVRŠENJE PRETHODNA]]*100," ")</f>
        <v>0</v>
      </c>
      <c r="AA104" s="278" t="str">
        <f>IFERROR(BazaZaUpit[[#This Row],[IZVRŠENJE TEKUĆA]]/BazaZaUpit[[#This Row],[TEKUĆI PLAN ]]*100," ")</f>
        <v xml:space="preserve"> </v>
      </c>
    </row>
    <row r="105" spans="1:27" s="42" customFormat="1" ht="12" x14ac:dyDescent="0.3">
      <c r="A105" s="68">
        <v>42</v>
      </c>
      <c r="B105" s="69" t="s">
        <v>26</v>
      </c>
      <c r="C105" s="69"/>
      <c r="D105" s="69"/>
      <c r="E105" s="69"/>
      <c r="F105" s="69"/>
      <c r="G105" s="69"/>
      <c r="H105" s="69"/>
      <c r="I105" s="69"/>
      <c r="J105" s="70">
        <f t="shared" ref="J105:S106" si="96">SUM(J106)</f>
        <v>26545</v>
      </c>
      <c r="K105" s="70">
        <f t="shared" si="96"/>
        <v>22951.35</v>
      </c>
      <c r="L105" s="198">
        <f t="shared" si="96"/>
        <v>17717</v>
      </c>
      <c r="M105" s="198"/>
      <c r="N105" s="198">
        <f t="shared" si="96"/>
        <v>0</v>
      </c>
      <c r="O105" s="198">
        <f t="shared" si="96"/>
        <v>0</v>
      </c>
      <c r="P105" s="199">
        <f t="shared" si="96"/>
        <v>370300</v>
      </c>
      <c r="Q105" s="199">
        <f t="shared" si="96"/>
        <v>2118.25</v>
      </c>
      <c r="R105" s="199">
        <f t="shared" si="96"/>
        <v>17717</v>
      </c>
      <c r="S105" s="199">
        <f t="shared" si="96"/>
        <v>527.5</v>
      </c>
      <c r="T105" s="229">
        <f>BazaZaUpit[[#This Row],[Izvršenje 01.01.-30.06.2023.]]/BazaZaUpit[[#This Row],[Izvršenje 01.01.-30.06.2022.]]*100</f>
        <v>24.902631889531452</v>
      </c>
      <c r="U105" s="229">
        <f>BazaZaUpit[[#This Row],[Izvršenje 01.01.-30.06.2023.]]/BazaZaUpit[[#This Row],[IZVORNI / TEKUĆI                           Plan za 2023.]]*100</f>
        <v>2.9773663712818195</v>
      </c>
      <c r="V105" s="199">
        <f t="shared" ref="V105:Y106" si="97">SUM(V106)</f>
        <v>1432.5</v>
      </c>
      <c r="W105" s="276">
        <f t="shared" si="97"/>
        <v>15000</v>
      </c>
      <c r="X105" s="276">
        <f t="shared" si="97"/>
        <v>15000</v>
      </c>
      <c r="Y105" s="276">
        <f t="shared" si="97"/>
        <v>3458.75</v>
      </c>
      <c r="Z105" s="276">
        <f>IFERROR(BazaZaUpit[[#This Row],[IZVRŠENJE TEKUĆA]]/BazaZaUpit[[#This Row],[IZVRŠENJE PRETHODNA]]*100," ")</f>
        <v>241.44851657940666</v>
      </c>
      <c r="AA105" s="276">
        <f>IFERROR(BazaZaUpit[[#This Row],[IZVRŠENJE TEKUĆA]]/BazaZaUpit[[#This Row],[TEKUĆI PLAN ]]*100," ")</f>
        <v>23.058333333333334</v>
      </c>
    </row>
    <row r="106" spans="1:27" s="42" customFormat="1" ht="12" x14ac:dyDescent="0.3">
      <c r="A106" s="68">
        <v>422</v>
      </c>
      <c r="B106" s="69" t="s">
        <v>25</v>
      </c>
      <c r="C106" s="69"/>
      <c r="D106" s="69"/>
      <c r="E106" s="69"/>
      <c r="F106" s="69"/>
      <c r="G106" s="69"/>
      <c r="H106" s="69"/>
      <c r="I106" s="69"/>
      <c r="J106" s="70">
        <f t="shared" si="96"/>
        <v>26545</v>
      </c>
      <c r="K106" s="70">
        <f t="shared" si="96"/>
        <v>22951.35</v>
      </c>
      <c r="L106" s="198">
        <f t="shared" si="96"/>
        <v>17717</v>
      </c>
      <c r="M106" s="198"/>
      <c r="N106" s="198">
        <f t="shared" si="96"/>
        <v>0</v>
      </c>
      <c r="O106" s="198">
        <f t="shared" si="96"/>
        <v>0</v>
      </c>
      <c r="P106" s="199">
        <f t="shared" si="96"/>
        <v>370300</v>
      </c>
      <c r="Q106" s="199">
        <f t="shared" si="96"/>
        <v>2118.25</v>
      </c>
      <c r="R106" s="199">
        <v>17717</v>
      </c>
      <c r="S106" s="199">
        <f t="shared" si="96"/>
        <v>527.5</v>
      </c>
      <c r="T106" s="229">
        <f>BazaZaUpit[[#This Row],[Izvršenje 01.01.-30.06.2023.]]/BazaZaUpit[[#This Row],[Izvršenje 01.01.-30.06.2022.]]*100</f>
        <v>24.902631889531452</v>
      </c>
      <c r="U106" s="229">
        <f>BazaZaUpit[[#This Row],[Izvršenje 01.01.-30.06.2023.]]/BazaZaUpit[[#This Row],[IZVORNI / TEKUĆI                           Plan za 2023.]]*100</f>
        <v>2.9773663712818195</v>
      </c>
      <c r="V106" s="199">
        <f t="shared" si="97"/>
        <v>1432.5</v>
      </c>
      <c r="W106" s="276">
        <f t="shared" si="97"/>
        <v>15000</v>
      </c>
      <c r="X106" s="276">
        <f t="shared" si="97"/>
        <v>15000</v>
      </c>
      <c r="Y106" s="276">
        <f t="shared" si="97"/>
        <v>3458.75</v>
      </c>
      <c r="Z106" s="276">
        <f>IFERROR(BazaZaUpit[[#This Row],[IZVRŠENJE TEKUĆA]]/BazaZaUpit[[#This Row],[IZVRŠENJE PRETHODNA]]*100," ")</f>
        <v>241.44851657940666</v>
      </c>
      <c r="AA106" s="276">
        <f>IFERROR(BazaZaUpit[[#This Row],[IZVRŠENJE TEKUĆA]]/BazaZaUpit[[#This Row],[TEKUĆI PLAN ]]*100," ")</f>
        <v>23.058333333333334</v>
      </c>
    </row>
    <row r="107" spans="1:27" s="42" customFormat="1" ht="12" x14ac:dyDescent="0.3">
      <c r="A107" s="10">
        <v>4221</v>
      </c>
      <c r="B107" s="5" t="s">
        <v>77</v>
      </c>
      <c r="C107" s="5"/>
      <c r="D107" s="5"/>
      <c r="E107" s="5"/>
      <c r="F107" s="5"/>
      <c r="G107" s="5"/>
      <c r="H107" s="5"/>
      <c r="I107" s="5"/>
      <c r="J107" s="6">
        <v>26545</v>
      </c>
      <c r="K107" s="6">
        <v>22951.35</v>
      </c>
      <c r="L107" s="202">
        <v>17717</v>
      </c>
      <c r="M107" s="202"/>
      <c r="N107" s="202">
        <v>0</v>
      </c>
      <c r="O107" s="202">
        <v>0</v>
      </c>
      <c r="P107" s="203">
        <v>370300</v>
      </c>
      <c r="Q107" s="204">
        <v>2118.25</v>
      </c>
      <c r="R107" s="205">
        <v>17717</v>
      </c>
      <c r="S107" s="204">
        <v>527.5</v>
      </c>
      <c r="T107" s="230">
        <f>BazaZaUpit[[#This Row],[Izvršenje 01.01.-30.06.2023.]]/BazaZaUpit[[#This Row],[Izvršenje 01.01.-30.06.2022.]]*100</f>
        <v>24.902631889531452</v>
      </c>
      <c r="U107" s="230">
        <f>BazaZaUpit[[#This Row],[Izvršenje 01.01.-30.06.2023.]]/BazaZaUpit[[#This Row],[IZVORNI / TEKUĆI                           Plan za 2023.]]*100</f>
        <v>2.9773663712818195</v>
      </c>
      <c r="V107" s="204">
        <v>1432.5</v>
      </c>
      <c r="W107" s="278">
        <v>15000</v>
      </c>
      <c r="X107" s="278">
        <v>15000</v>
      </c>
      <c r="Y107" s="278">
        <v>3458.75</v>
      </c>
      <c r="Z107" s="278">
        <f>IFERROR(BazaZaUpit[[#This Row],[IZVRŠENJE TEKUĆA]]/BazaZaUpit[[#This Row],[IZVRŠENJE PRETHODNA]]*100," ")</f>
        <v>241.44851657940666</v>
      </c>
      <c r="AA107" s="278">
        <f>IFERROR(BazaZaUpit[[#This Row],[IZVRŠENJE TEKUĆA]]/BazaZaUpit[[#This Row],[TEKUĆI PLAN ]]*100," ")</f>
        <v>23.058333333333334</v>
      </c>
    </row>
    <row r="108" spans="1:27" s="42" customFormat="1" ht="60" x14ac:dyDescent="0.3">
      <c r="A108" s="47" t="s">
        <v>31</v>
      </c>
      <c r="B108" s="18" t="s">
        <v>37</v>
      </c>
      <c r="C108" s="18" t="s">
        <v>146</v>
      </c>
      <c r="D108" s="18" t="s">
        <v>120</v>
      </c>
      <c r="E108" s="18" t="s">
        <v>122</v>
      </c>
      <c r="F108" s="18" t="s">
        <v>279</v>
      </c>
      <c r="G108" s="18" t="s">
        <v>280</v>
      </c>
      <c r="H108" s="18"/>
      <c r="I108" s="18"/>
      <c r="J108" s="19">
        <f>SUM(J110)</f>
        <v>11475</v>
      </c>
      <c r="K108" s="19">
        <f>SUM(K110)</f>
        <v>0</v>
      </c>
      <c r="L108" s="216">
        <f>SUM(L110)</f>
        <v>18111</v>
      </c>
      <c r="M108" s="216">
        <f t="shared" ref="M108:S108" si="98">SUM(M110)</f>
        <v>0</v>
      </c>
      <c r="N108" s="216">
        <f t="shared" si="98"/>
        <v>0</v>
      </c>
      <c r="O108" s="216">
        <f t="shared" si="98"/>
        <v>0</v>
      </c>
      <c r="P108" s="216">
        <f t="shared" si="98"/>
        <v>0</v>
      </c>
      <c r="Q108" s="216">
        <f t="shared" si="98"/>
        <v>0</v>
      </c>
      <c r="R108" s="216">
        <f t="shared" si="98"/>
        <v>18111</v>
      </c>
      <c r="S108" s="216">
        <f t="shared" si="98"/>
        <v>0</v>
      </c>
      <c r="T108" s="232"/>
      <c r="U108" s="232"/>
      <c r="V108" s="216">
        <f t="shared" ref="V108:Y108" si="99">SUM(V110)</f>
        <v>0</v>
      </c>
      <c r="W108" s="287">
        <f t="shared" si="99"/>
        <v>0</v>
      </c>
      <c r="X108" s="287">
        <f t="shared" si="99"/>
        <v>0</v>
      </c>
      <c r="Y108" s="287">
        <f t="shared" si="99"/>
        <v>0</v>
      </c>
      <c r="Z108" s="287" t="str">
        <f>IFERROR(BazaZaUpit[[#This Row],[IZVRŠENJE TEKUĆA]]/BazaZaUpit[[#This Row],[IZVRŠENJE PRETHODNA]]*100," ")</f>
        <v xml:space="preserve"> </v>
      </c>
      <c r="AA108" s="287" t="str">
        <f>IFERROR(BazaZaUpit[[#This Row],[IZVRŠENJE TEKUĆA]]/BazaZaUpit[[#This Row],[TEKUĆI PLAN ]]*100," ")</f>
        <v xml:space="preserve"> </v>
      </c>
    </row>
    <row r="109" spans="1:27" s="42" customFormat="1" ht="12" x14ac:dyDescent="0.3">
      <c r="A109" s="65">
        <v>4</v>
      </c>
      <c r="B109" s="66" t="s">
        <v>112</v>
      </c>
      <c r="C109" s="66"/>
      <c r="D109" s="66"/>
      <c r="E109" s="66"/>
      <c r="F109" s="66"/>
      <c r="G109" s="66"/>
      <c r="H109" s="66"/>
      <c r="I109" s="66"/>
      <c r="J109" s="67">
        <f>SUM(J110)</f>
        <v>11475</v>
      </c>
      <c r="K109" s="67">
        <f>SUM(K110)</f>
        <v>0</v>
      </c>
      <c r="L109" s="196">
        <f t="shared" ref="L109:S109" si="100">SUM(L110)</f>
        <v>18111</v>
      </c>
      <c r="M109" s="196">
        <f t="shared" si="100"/>
        <v>0</v>
      </c>
      <c r="N109" s="196">
        <f t="shared" si="100"/>
        <v>0</v>
      </c>
      <c r="O109" s="196">
        <f t="shared" si="100"/>
        <v>0</v>
      </c>
      <c r="P109" s="196">
        <f t="shared" si="100"/>
        <v>0</v>
      </c>
      <c r="Q109" s="196">
        <f t="shared" si="100"/>
        <v>0</v>
      </c>
      <c r="R109" s="196">
        <f t="shared" si="100"/>
        <v>18111</v>
      </c>
      <c r="S109" s="196">
        <f t="shared" si="100"/>
        <v>0</v>
      </c>
      <c r="T109" s="229"/>
      <c r="U109" s="229"/>
      <c r="V109" s="196">
        <f t="shared" ref="V109:Y111" si="101">SUM(V110)</f>
        <v>0</v>
      </c>
      <c r="W109" s="284">
        <f t="shared" si="101"/>
        <v>0</v>
      </c>
      <c r="X109" s="284">
        <f t="shared" si="101"/>
        <v>0</v>
      </c>
      <c r="Y109" s="284">
        <f t="shared" si="101"/>
        <v>0</v>
      </c>
      <c r="Z109" s="284" t="str">
        <f>IFERROR(BazaZaUpit[[#This Row],[IZVRŠENJE TEKUĆA]]/BazaZaUpit[[#This Row],[IZVRŠENJE PRETHODNA]]*100," ")</f>
        <v xml:space="preserve"> </v>
      </c>
      <c r="AA109" s="284" t="str">
        <f>IFERROR(BazaZaUpit[[#This Row],[IZVRŠENJE TEKUĆA]]/BazaZaUpit[[#This Row],[TEKUĆI PLAN ]]*100," ")</f>
        <v xml:space="preserve"> </v>
      </c>
    </row>
    <row r="110" spans="1:27" s="42" customFormat="1" ht="12" x14ac:dyDescent="0.3">
      <c r="A110" s="68">
        <v>42</v>
      </c>
      <c r="B110" s="69" t="s">
        <v>94</v>
      </c>
      <c r="C110" s="69"/>
      <c r="D110" s="69"/>
      <c r="E110" s="69"/>
      <c r="F110" s="69"/>
      <c r="G110" s="69"/>
      <c r="H110" s="69"/>
      <c r="I110" s="69"/>
      <c r="J110" s="70">
        <f t="shared" ref="J110:S111" si="102">SUM(J111)</f>
        <v>11475</v>
      </c>
      <c r="K110" s="70">
        <f t="shared" si="102"/>
        <v>0</v>
      </c>
      <c r="L110" s="200">
        <f t="shared" si="102"/>
        <v>18111</v>
      </c>
      <c r="M110" s="200">
        <f t="shared" si="102"/>
        <v>0</v>
      </c>
      <c r="N110" s="200">
        <f t="shared" si="102"/>
        <v>0</v>
      </c>
      <c r="O110" s="200">
        <f t="shared" si="102"/>
        <v>0</v>
      </c>
      <c r="P110" s="200">
        <f t="shared" si="102"/>
        <v>0</v>
      </c>
      <c r="Q110" s="200">
        <f t="shared" si="102"/>
        <v>0</v>
      </c>
      <c r="R110" s="200">
        <f t="shared" si="102"/>
        <v>18111</v>
      </c>
      <c r="S110" s="200">
        <f t="shared" si="102"/>
        <v>0</v>
      </c>
      <c r="T110" s="229"/>
      <c r="U110" s="229"/>
      <c r="V110" s="200">
        <f t="shared" si="101"/>
        <v>0</v>
      </c>
      <c r="W110" s="282">
        <f t="shared" si="101"/>
        <v>0</v>
      </c>
      <c r="X110" s="282">
        <f t="shared" si="101"/>
        <v>0</v>
      </c>
      <c r="Y110" s="282">
        <f t="shared" si="101"/>
        <v>0</v>
      </c>
      <c r="Z110" s="282" t="str">
        <f>IFERROR(BazaZaUpit[[#This Row],[IZVRŠENJE TEKUĆA]]/BazaZaUpit[[#This Row],[IZVRŠENJE PRETHODNA]]*100," ")</f>
        <v xml:space="preserve"> </v>
      </c>
      <c r="AA110" s="282" t="str">
        <f>IFERROR(BazaZaUpit[[#This Row],[IZVRŠENJE TEKUĆA]]/BazaZaUpit[[#This Row],[TEKUĆI PLAN ]]*100," ")</f>
        <v xml:space="preserve"> </v>
      </c>
    </row>
    <row r="111" spans="1:27" s="42" customFormat="1" ht="12" x14ac:dyDescent="0.3">
      <c r="A111" s="68">
        <v>422</v>
      </c>
      <c r="B111" s="69" t="s">
        <v>25</v>
      </c>
      <c r="C111" s="69"/>
      <c r="D111" s="69"/>
      <c r="E111" s="69"/>
      <c r="F111" s="69"/>
      <c r="G111" s="69"/>
      <c r="H111" s="69"/>
      <c r="I111" s="69"/>
      <c r="J111" s="70">
        <f t="shared" si="102"/>
        <v>11475</v>
      </c>
      <c r="K111" s="70">
        <f t="shared" si="102"/>
        <v>0</v>
      </c>
      <c r="L111" s="200">
        <f t="shared" si="102"/>
        <v>18111</v>
      </c>
      <c r="M111" s="200">
        <f t="shared" si="102"/>
        <v>0</v>
      </c>
      <c r="N111" s="200">
        <f t="shared" si="102"/>
        <v>0</v>
      </c>
      <c r="O111" s="200">
        <f t="shared" si="102"/>
        <v>0</v>
      </c>
      <c r="P111" s="200">
        <f t="shared" si="102"/>
        <v>0</v>
      </c>
      <c r="Q111" s="200">
        <f t="shared" si="102"/>
        <v>0</v>
      </c>
      <c r="R111" s="200">
        <f t="shared" si="102"/>
        <v>18111</v>
      </c>
      <c r="S111" s="200">
        <f t="shared" si="102"/>
        <v>0</v>
      </c>
      <c r="T111" s="229"/>
      <c r="U111" s="229"/>
      <c r="V111" s="200">
        <f t="shared" si="101"/>
        <v>0</v>
      </c>
      <c r="W111" s="282">
        <f t="shared" si="101"/>
        <v>0</v>
      </c>
      <c r="X111" s="282">
        <f t="shared" si="101"/>
        <v>0</v>
      </c>
      <c r="Y111" s="282">
        <f t="shared" si="101"/>
        <v>0</v>
      </c>
      <c r="Z111" s="282" t="str">
        <f>IFERROR(BazaZaUpit[[#This Row],[IZVRŠENJE TEKUĆA]]/BazaZaUpit[[#This Row],[IZVRŠENJE PRETHODNA]]*100," ")</f>
        <v xml:space="preserve"> </v>
      </c>
      <c r="AA111" s="282" t="str">
        <f>IFERROR(BazaZaUpit[[#This Row],[IZVRŠENJE TEKUĆA]]/BazaZaUpit[[#This Row],[TEKUĆI PLAN ]]*100," ")</f>
        <v xml:space="preserve"> </v>
      </c>
    </row>
    <row r="112" spans="1:27" x14ac:dyDescent="0.3">
      <c r="A112" s="10">
        <v>4221</v>
      </c>
      <c r="B112" s="5" t="s">
        <v>77</v>
      </c>
      <c r="C112" s="5"/>
      <c r="D112" s="5"/>
      <c r="E112" s="5"/>
      <c r="F112" s="5"/>
      <c r="G112" s="5"/>
      <c r="H112" s="5"/>
      <c r="I112" s="5"/>
      <c r="J112" s="6">
        <v>11475</v>
      </c>
      <c r="K112" s="6"/>
      <c r="L112" s="202">
        <v>18111</v>
      </c>
      <c r="M112" s="202"/>
      <c r="N112" s="202"/>
      <c r="O112" s="202"/>
      <c r="P112" s="203"/>
      <c r="Q112" s="204"/>
      <c r="R112" s="205">
        <v>18111</v>
      </c>
      <c r="S112" s="204"/>
      <c r="T112" s="230"/>
      <c r="U112" s="230"/>
      <c r="V112" s="204"/>
      <c r="W112" s="278"/>
      <c r="X112" s="278"/>
      <c r="Y112" s="278"/>
      <c r="Z112" s="278" t="str">
        <f>IFERROR(BazaZaUpit[[#This Row],[IZVRŠENJE TEKUĆA]]/BazaZaUpit[[#This Row],[IZVRŠENJE PRETHODNA]]*100," ")</f>
        <v xml:space="preserve"> </v>
      </c>
      <c r="AA112" s="278" t="str">
        <f>IFERROR(BazaZaUpit[[#This Row],[IZVRŠENJE TEKUĆA]]/BazaZaUpit[[#This Row],[TEKUĆI PLAN ]]*100," ")</f>
        <v xml:space="preserve"> </v>
      </c>
    </row>
    <row r="113" spans="1:27" s="42" customFormat="1" ht="12" x14ac:dyDescent="0.3">
      <c r="A113" s="40" t="s">
        <v>6</v>
      </c>
      <c r="B113" s="14" t="s">
        <v>38</v>
      </c>
      <c r="C113" s="14"/>
      <c r="D113" s="14"/>
      <c r="E113" s="14"/>
      <c r="F113" s="14"/>
      <c r="G113" s="14"/>
      <c r="H113" s="14"/>
      <c r="I113" s="14"/>
      <c r="J113" s="15">
        <f t="shared" ref="J113:S113" si="103">SUM(J114)</f>
        <v>113278</v>
      </c>
      <c r="K113" s="15">
        <f t="shared" si="103"/>
        <v>78040.800000000003</v>
      </c>
      <c r="L113" s="192">
        <f t="shared" si="103"/>
        <v>184019</v>
      </c>
      <c r="M113" s="192"/>
      <c r="N113" s="192">
        <f t="shared" si="103"/>
        <v>178516</v>
      </c>
      <c r="O113" s="192">
        <f t="shared" si="103"/>
        <v>140995</v>
      </c>
      <c r="P113" s="193">
        <f t="shared" si="103"/>
        <v>66145</v>
      </c>
      <c r="Q113" s="193">
        <f t="shared" si="103"/>
        <v>28256.61</v>
      </c>
      <c r="R113" s="193">
        <f t="shared" si="103"/>
        <v>184019</v>
      </c>
      <c r="S113" s="193">
        <f t="shared" si="103"/>
        <v>49642.789999999994</v>
      </c>
      <c r="T113" s="227">
        <f>BazaZaUpit[[#This Row],[Izvršenje 01.01.-30.06.2023.]]/BazaZaUpit[[#This Row],[Izvršenje 01.01.-30.06.2022.]]*100</f>
        <v>175.68558294855606</v>
      </c>
      <c r="U113" s="227">
        <f>BazaZaUpit[[#This Row],[Izvršenje 01.01.-30.06.2023.]]/BazaZaUpit[[#This Row],[IZVORNI / TEKUĆI                           Plan za 2023.]]*100</f>
        <v>26.976991506311844</v>
      </c>
      <c r="V113" s="193">
        <f t="shared" ref="V113:Y113" si="104">SUM(V114)</f>
        <v>162176.5</v>
      </c>
      <c r="W113" s="272">
        <f t="shared" si="104"/>
        <v>178516</v>
      </c>
      <c r="X113" s="272">
        <f t="shared" si="104"/>
        <v>173016</v>
      </c>
      <c r="Y113" s="272">
        <f t="shared" si="104"/>
        <v>124371.01999999999</v>
      </c>
      <c r="Z113" s="272">
        <f>IFERROR(BazaZaUpit[[#This Row],[IZVRŠENJE TEKUĆA]]/BazaZaUpit[[#This Row],[IZVRŠENJE PRETHODNA]]*100," ")</f>
        <v>76.688681775719658</v>
      </c>
      <c r="AA113" s="272">
        <f>IFERROR(BazaZaUpit[[#This Row],[IZVRŠENJE TEKUĆA]]/BazaZaUpit[[#This Row],[TEKUĆI PLAN ]]*100," ")</f>
        <v>71.884114763952454</v>
      </c>
    </row>
    <row r="114" spans="1:27" s="42" customFormat="1" ht="60" x14ac:dyDescent="0.3">
      <c r="A114" s="44" t="s">
        <v>30</v>
      </c>
      <c r="B114" s="16" t="s">
        <v>35</v>
      </c>
      <c r="C114" s="16" t="s">
        <v>145</v>
      </c>
      <c r="D114" s="16" t="s">
        <v>120</v>
      </c>
      <c r="E114" s="16" t="s">
        <v>121</v>
      </c>
      <c r="F114" s="3" t="s">
        <v>276</v>
      </c>
      <c r="G114" s="3" t="s">
        <v>277</v>
      </c>
      <c r="H114" s="3"/>
      <c r="I114" s="3"/>
      <c r="J114" s="17">
        <f t="shared" ref="J114:O114" si="105">SUM(J115+J130)</f>
        <v>113278</v>
      </c>
      <c r="K114" s="17">
        <f t="shared" si="105"/>
        <v>78040.800000000003</v>
      </c>
      <c r="L114" s="214">
        <f t="shared" si="105"/>
        <v>184019</v>
      </c>
      <c r="M114" s="214"/>
      <c r="N114" s="214">
        <f t="shared" si="105"/>
        <v>178516</v>
      </c>
      <c r="O114" s="214">
        <f t="shared" si="105"/>
        <v>140995</v>
      </c>
      <c r="P114" s="215">
        <f t="shared" ref="P114:S114" si="106">SUM(P115+P130)</f>
        <v>66145</v>
      </c>
      <c r="Q114" s="215">
        <f>SUM(Q115+Q133)</f>
        <v>28256.61</v>
      </c>
      <c r="R114" s="215">
        <f t="shared" si="106"/>
        <v>184019</v>
      </c>
      <c r="S114" s="215">
        <f t="shared" si="106"/>
        <v>49642.789999999994</v>
      </c>
      <c r="T114" s="228">
        <f>BazaZaUpit[[#This Row],[Izvršenje 01.01.-30.06.2023.]]/BazaZaUpit[[#This Row],[Izvršenje 01.01.-30.06.2022.]]*100</f>
        <v>175.68558294855606</v>
      </c>
      <c r="U114" s="228">
        <f>BazaZaUpit[[#This Row],[Izvršenje 01.01.-30.06.2023.]]/BazaZaUpit[[#This Row],[IZVORNI / TEKUĆI                           Plan za 2023.]]*100</f>
        <v>26.976991506311844</v>
      </c>
      <c r="V114" s="215">
        <f t="shared" ref="V114:Y114" si="107">SUM(V115+V130)</f>
        <v>162176.5</v>
      </c>
      <c r="W114" s="286">
        <f t="shared" si="107"/>
        <v>178516</v>
      </c>
      <c r="X114" s="286">
        <f t="shared" si="107"/>
        <v>173016</v>
      </c>
      <c r="Y114" s="286">
        <f t="shared" si="107"/>
        <v>124371.01999999999</v>
      </c>
      <c r="Z114" s="286">
        <f>IFERROR(BazaZaUpit[[#This Row],[IZVRŠENJE TEKUĆA]]/BazaZaUpit[[#This Row],[IZVRŠENJE PRETHODNA]]*100," ")</f>
        <v>76.688681775719658</v>
      </c>
      <c r="AA114" s="286">
        <f>IFERROR(BazaZaUpit[[#This Row],[IZVRŠENJE TEKUĆA]]/BazaZaUpit[[#This Row],[TEKUĆI PLAN ]]*100," ")</f>
        <v>71.884114763952454</v>
      </c>
    </row>
    <row r="115" spans="1:27" s="42" customFormat="1" ht="12" x14ac:dyDescent="0.3">
      <c r="A115" s="65">
        <v>3</v>
      </c>
      <c r="B115" s="66" t="s">
        <v>113</v>
      </c>
      <c r="C115" s="66"/>
      <c r="D115" s="66"/>
      <c r="E115" s="66"/>
      <c r="F115" s="66"/>
      <c r="G115" s="66"/>
      <c r="H115" s="66"/>
      <c r="I115" s="66"/>
      <c r="J115" s="67">
        <f t="shared" ref="J115:O115" si="108">SUM(J116+J126)</f>
        <v>56340</v>
      </c>
      <c r="K115" s="67">
        <f t="shared" si="108"/>
        <v>48122.28</v>
      </c>
      <c r="L115" s="196">
        <f t="shared" si="108"/>
        <v>67708</v>
      </c>
      <c r="M115" s="196"/>
      <c r="N115" s="196">
        <f t="shared" si="108"/>
        <v>67945</v>
      </c>
      <c r="O115" s="196">
        <f t="shared" si="108"/>
        <v>65995</v>
      </c>
      <c r="P115" s="197">
        <f t="shared" ref="P115:S115" si="109">SUM(P116+P126)</f>
        <v>66145</v>
      </c>
      <c r="Q115" s="197">
        <f>SUM(Q116+Q128)</f>
        <v>12077.85</v>
      </c>
      <c r="R115" s="197">
        <f t="shared" si="109"/>
        <v>67708</v>
      </c>
      <c r="S115" s="197">
        <f t="shared" si="109"/>
        <v>22409.899999999998</v>
      </c>
      <c r="T115" s="229">
        <f>BazaZaUpit[[#This Row],[Izvršenje 01.01.-30.06.2023.]]/BazaZaUpit[[#This Row],[Izvršenje 01.01.-30.06.2022.]]*100</f>
        <v>185.54544062064025</v>
      </c>
      <c r="U115" s="229">
        <f>BazaZaUpit[[#This Row],[Izvršenje 01.01.-30.06.2023.]]/BazaZaUpit[[#This Row],[IZVORNI / TEKUĆI                           Plan za 2023.]]*100</f>
        <v>33.097861404856147</v>
      </c>
      <c r="V115" s="197">
        <f t="shared" ref="V115:Y115" si="110">SUM(V116+V126)</f>
        <v>57846.509999999995</v>
      </c>
      <c r="W115" s="275">
        <f t="shared" si="110"/>
        <v>67945</v>
      </c>
      <c r="X115" s="275">
        <f t="shared" si="110"/>
        <v>67945</v>
      </c>
      <c r="Y115" s="275">
        <f t="shared" si="110"/>
        <v>53795.9</v>
      </c>
      <c r="Z115" s="275">
        <f>IFERROR(BazaZaUpit[[#This Row],[IZVRŠENJE TEKUĆA]]/BazaZaUpit[[#This Row],[IZVRŠENJE PRETHODNA]]*100," ")</f>
        <v>92.997658804308173</v>
      </c>
      <c r="AA115" s="275">
        <f>IFERROR(BazaZaUpit[[#This Row],[IZVRŠENJE TEKUĆA]]/BazaZaUpit[[#This Row],[TEKUĆI PLAN ]]*100," ")</f>
        <v>79.175656781220098</v>
      </c>
    </row>
    <row r="116" spans="1:27" s="42" customFormat="1" ht="12" x14ac:dyDescent="0.3">
      <c r="A116" s="68">
        <v>32</v>
      </c>
      <c r="B116" s="69" t="s">
        <v>21</v>
      </c>
      <c r="C116" s="69"/>
      <c r="D116" s="69"/>
      <c r="E116" s="69"/>
      <c r="F116" s="69"/>
      <c r="G116" s="69"/>
      <c r="H116" s="69"/>
      <c r="I116" s="69"/>
      <c r="J116" s="70">
        <f t="shared" ref="J116:O116" si="111">SUM(J117+J121+J124)</f>
        <v>52624</v>
      </c>
      <c r="K116" s="70">
        <f t="shared" si="111"/>
        <v>47531.22</v>
      </c>
      <c r="L116" s="198">
        <f t="shared" si="111"/>
        <v>53296</v>
      </c>
      <c r="M116" s="198"/>
      <c r="N116" s="198">
        <f t="shared" si="111"/>
        <v>61145</v>
      </c>
      <c r="O116" s="198">
        <f t="shared" si="111"/>
        <v>63545</v>
      </c>
      <c r="P116" s="199">
        <f t="shared" ref="P116:S116" si="112">SUM(P117+P121+P124)</f>
        <v>66145</v>
      </c>
      <c r="Q116" s="199">
        <f t="shared" si="112"/>
        <v>11614.95</v>
      </c>
      <c r="R116" s="199">
        <f t="shared" si="112"/>
        <v>53296</v>
      </c>
      <c r="S116" s="199">
        <f t="shared" si="112"/>
        <v>16506.419999999998</v>
      </c>
      <c r="T116" s="229">
        <f>BazaZaUpit[[#This Row],[Izvršenje 01.01.-30.06.2023.]]/BazaZaUpit[[#This Row],[Izvršenje 01.01.-30.06.2022.]]*100</f>
        <v>142.11356915010393</v>
      </c>
      <c r="U116" s="229">
        <f>BazaZaUpit[[#This Row],[Izvršenje 01.01.-30.06.2023.]]/BazaZaUpit[[#This Row],[IZVORNI / TEKUĆI                           Plan za 2023.]]*100</f>
        <v>30.971217352146503</v>
      </c>
      <c r="V116" s="199">
        <f t="shared" ref="V116:Y116" si="113">SUM(V117+V121+V124)</f>
        <v>47026.35</v>
      </c>
      <c r="W116" s="276">
        <f t="shared" si="113"/>
        <v>61145</v>
      </c>
      <c r="X116" s="276">
        <f t="shared" si="113"/>
        <v>61145</v>
      </c>
      <c r="Y116" s="276">
        <f t="shared" si="113"/>
        <v>47042.54</v>
      </c>
      <c r="Z116" s="276">
        <f>IFERROR(BazaZaUpit[[#This Row],[IZVRŠENJE TEKUĆA]]/BazaZaUpit[[#This Row],[IZVRŠENJE PRETHODNA]]*100," ")</f>
        <v>100.03442750713165</v>
      </c>
      <c r="AA116" s="276">
        <f>IFERROR(BazaZaUpit[[#This Row],[IZVRŠENJE TEKUĆA]]/BazaZaUpit[[#This Row],[TEKUĆI PLAN ]]*100," ")</f>
        <v>76.936037288412791</v>
      </c>
    </row>
    <row r="117" spans="1:27" s="42" customFormat="1" ht="12" x14ac:dyDescent="0.3">
      <c r="A117" s="71">
        <v>322</v>
      </c>
      <c r="B117" s="72" t="s">
        <v>15</v>
      </c>
      <c r="C117" s="72"/>
      <c r="D117" s="72"/>
      <c r="E117" s="72"/>
      <c r="F117" s="72"/>
      <c r="G117" s="72"/>
      <c r="H117" s="72"/>
      <c r="I117" s="72"/>
      <c r="J117" s="73">
        <f t="shared" ref="J117:O117" si="114">SUM(J118:J120)</f>
        <v>27407</v>
      </c>
      <c r="K117" s="73">
        <f t="shared" si="114"/>
        <v>25956.52</v>
      </c>
      <c r="L117" s="217">
        <f t="shared" si="114"/>
        <v>30070</v>
      </c>
      <c r="M117" s="217"/>
      <c r="N117" s="217">
        <f t="shared" si="114"/>
        <v>34200</v>
      </c>
      <c r="O117" s="217">
        <f t="shared" si="114"/>
        <v>35200</v>
      </c>
      <c r="P117" s="218">
        <f t="shared" ref="P117:S117" si="115">SUM(P118:P120)</f>
        <v>37800</v>
      </c>
      <c r="Q117" s="218">
        <f t="shared" si="115"/>
        <v>8301.34</v>
      </c>
      <c r="R117" s="218">
        <f t="shared" si="115"/>
        <v>30070</v>
      </c>
      <c r="S117" s="218">
        <f t="shared" si="115"/>
        <v>10945.73</v>
      </c>
      <c r="T117" s="229">
        <f>BazaZaUpit[[#This Row],[Izvršenje 01.01.-30.06.2023.]]/BazaZaUpit[[#This Row],[Izvršenje 01.01.-30.06.2022.]]*100</f>
        <v>131.85497763011753</v>
      </c>
      <c r="U117" s="229">
        <f>BazaZaUpit[[#This Row],[Izvršenje 01.01.-30.06.2023.]]/BazaZaUpit[[#This Row],[IZVORNI / TEKUĆI                           Plan za 2023.]]*100</f>
        <v>36.400831393415359</v>
      </c>
      <c r="V117" s="218">
        <f t="shared" ref="V117:Y117" si="116">SUM(V118:V120)</f>
        <v>24584.48</v>
      </c>
      <c r="W117" s="288">
        <f t="shared" si="116"/>
        <v>34200</v>
      </c>
      <c r="X117" s="288">
        <f t="shared" si="116"/>
        <v>34200</v>
      </c>
      <c r="Y117" s="288">
        <f t="shared" si="116"/>
        <v>22624.78</v>
      </c>
      <c r="Z117" s="288">
        <f>IFERROR(BazaZaUpit[[#This Row],[IZVRŠENJE TEKUĆA]]/BazaZaUpit[[#This Row],[IZVRŠENJE PRETHODNA]]*100," ")</f>
        <v>92.02871079640488</v>
      </c>
      <c r="AA117" s="288">
        <f>IFERROR(BazaZaUpit[[#This Row],[IZVRŠENJE TEKUĆA]]/BazaZaUpit[[#This Row],[TEKUĆI PLAN ]]*100," ")</f>
        <v>66.154327485380122</v>
      </c>
    </row>
    <row r="118" spans="1:27" x14ac:dyDescent="0.3">
      <c r="A118" s="10">
        <v>3223</v>
      </c>
      <c r="B118" s="5" t="s">
        <v>62</v>
      </c>
      <c r="C118" s="5"/>
      <c r="D118" s="5"/>
      <c r="E118" s="5"/>
      <c r="F118" s="5"/>
      <c r="G118" s="5"/>
      <c r="H118" s="5"/>
      <c r="I118" s="5"/>
      <c r="J118" s="6">
        <v>21899</v>
      </c>
      <c r="K118" s="6">
        <v>20498.900000000001</v>
      </c>
      <c r="L118" s="202">
        <v>23226</v>
      </c>
      <c r="M118" s="202"/>
      <c r="N118" s="202">
        <v>24000</v>
      </c>
      <c r="O118" s="202">
        <v>26000</v>
      </c>
      <c r="P118" s="203">
        <v>28600</v>
      </c>
      <c r="Q118" s="204">
        <v>7278.18</v>
      </c>
      <c r="R118" s="205">
        <v>23226</v>
      </c>
      <c r="S118" s="204">
        <v>8139.83</v>
      </c>
      <c r="T118" s="230">
        <f>BazaZaUpit[[#This Row],[Izvršenje 01.01.-30.06.2023.]]/BazaZaUpit[[#This Row],[Izvršenje 01.01.-30.06.2022.]]*100</f>
        <v>111.83881135118945</v>
      </c>
      <c r="U118" s="230">
        <f>BazaZaUpit[[#This Row],[Izvršenje 01.01.-30.06.2023.]]/BazaZaUpit[[#This Row],[IZVORNI / TEKUĆI                           Plan za 2023.]]*100</f>
        <v>35.046198226125888</v>
      </c>
      <c r="V118" s="204">
        <v>21086.28</v>
      </c>
      <c r="W118" s="278">
        <v>24000</v>
      </c>
      <c r="X118" s="278">
        <v>24000</v>
      </c>
      <c r="Y118" s="278">
        <v>19520.78</v>
      </c>
      <c r="Z118" s="278">
        <f>IFERROR(BazaZaUpit[[#This Row],[IZVRŠENJE TEKUĆA]]/BazaZaUpit[[#This Row],[IZVRŠENJE PRETHODNA]]*100," ")</f>
        <v>92.575741192851467</v>
      </c>
      <c r="AA118" s="278">
        <f>IFERROR(BazaZaUpit[[#This Row],[IZVRŠENJE TEKUĆA]]/BazaZaUpit[[#This Row],[TEKUĆI PLAN ]]*100," ")</f>
        <v>81.336583333333323</v>
      </c>
    </row>
    <row r="119" spans="1:27" x14ac:dyDescent="0.3">
      <c r="A119" s="10">
        <v>3224</v>
      </c>
      <c r="B119" s="5" t="s">
        <v>34</v>
      </c>
      <c r="C119" s="5"/>
      <c r="D119" s="5"/>
      <c r="E119" s="5"/>
      <c r="F119" s="5"/>
      <c r="G119" s="5"/>
      <c r="H119" s="5"/>
      <c r="I119" s="5"/>
      <c r="J119" s="6">
        <v>199</v>
      </c>
      <c r="K119" s="6"/>
      <c r="L119" s="202">
        <v>199</v>
      </c>
      <c r="M119" s="202"/>
      <c r="N119" s="202">
        <v>200</v>
      </c>
      <c r="O119" s="202">
        <v>200</v>
      </c>
      <c r="P119" s="203">
        <v>200</v>
      </c>
      <c r="Q119" s="204"/>
      <c r="R119" s="205">
        <v>199</v>
      </c>
      <c r="S119" s="204">
        <v>46.9</v>
      </c>
      <c r="T119" s="230"/>
      <c r="U119" s="230">
        <f>BazaZaUpit[[#This Row],[Izvršenje 01.01.-30.06.2023.]]/BazaZaUpit[[#This Row],[IZVORNI / TEKUĆI                           Plan za 2023.]]*100</f>
        <v>23.567839195979897</v>
      </c>
      <c r="V119" s="204">
        <v>46.9</v>
      </c>
      <c r="W119" s="278">
        <v>200</v>
      </c>
      <c r="X119" s="278">
        <v>200</v>
      </c>
      <c r="Y119" s="278">
        <v>226.4</v>
      </c>
      <c r="Z119" s="278">
        <f>IFERROR(BazaZaUpit[[#This Row],[IZVRŠENJE TEKUĆA]]/BazaZaUpit[[#This Row],[IZVRŠENJE PRETHODNA]]*100," ")</f>
        <v>482.72921108742003</v>
      </c>
      <c r="AA119" s="278">
        <f>IFERROR(BazaZaUpit[[#This Row],[IZVRŠENJE TEKUĆA]]/BazaZaUpit[[#This Row],[TEKUĆI PLAN ]]*100," ")</f>
        <v>113.20000000000002</v>
      </c>
    </row>
    <row r="120" spans="1:27" s="42" customFormat="1" ht="12" x14ac:dyDescent="0.3">
      <c r="A120" s="10">
        <v>3225</v>
      </c>
      <c r="B120" s="5" t="s">
        <v>63</v>
      </c>
      <c r="C120" s="5"/>
      <c r="D120" s="5"/>
      <c r="E120" s="5"/>
      <c r="F120" s="5"/>
      <c r="G120" s="5"/>
      <c r="H120" s="5"/>
      <c r="I120" s="5"/>
      <c r="J120" s="6">
        <v>5309</v>
      </c>
      <c r="K120" s="6">
        <v>5457.62</v>
      </c>
      <c r="L120" s="202">
        <v>6645</v>
      </c>
      <c r="M120" s="202"/>
      <c r="N120" s="202">
        <v>10000</v>
      </c>
      <c r="O120" s="202">
        <v>9000</v>
      </c>
      <c r="P120" s="203">
        <v>9000</v>
      </c>
      <c r="Q120" s="204">
        <v>1023.16</v>
      </c>
      <c r="R120" s="205">
        <v>6645</v>
      </c>
      <c r="S120" s="204">
        <v>2759</v>
      </c>
      <c r="T120" s="230">
        <f>BazaZaUpit[[#This Row],[Izvršenje 01.01.-30.06.2023.]]/BazaZaUpit[[#This Row],[Izvršenje 01.01.-30.06.2022.]]*100</f>
        <v>269.65479494898159</v>
      </c>
      <c r="U120" s="230">
        <f>BazaZaUpit[[#This Row],[Izvršenje 01.01.-30.06.2023.]]/BazaZaUpit[[#This Row],[IZVORNI / TEKUĆI                           Plan za 2023.]]*100</f>
        <v>41.519939804364178</v>
      </c>
      <c r="V120" s="204">
        <v>3451.3</v>
      </c>
      <c r="W120" s="278">
        <v>10000</v>
      </c>
      <c r="X120" s="278">
        <v>10000</v>
      </c>
      <c r="Y120" s="278">
        <v>2877.6</v>
      </c>
      <c r="Z120" s="278">
        <f>IFERROR(BazaZaUpit[[#This Row],[IZVRŠENJE TEKUĆA]]/BazaZaUpit[[#This Row],[IZVRŠENJE PRETHODNA]]*100," ")</f>
        <v>83.377278127082548</v>
      </c>
      <c r="AA120" s="278">
        <f>IFERROR(BazaZaUpit[[#This Row],[IZVRŠENJE TEKUĆA]]/BazaZaUpit[[#This Row],[TEKUĆI PLAN ]]*100," ")</f>
        <v>28.776000000000003</v>
      </c>
    </row>
    <row r="121" spans="1:27" s="42" customFormat="1" ht="12" x14ac:dyDescent="0.3">
      <c r="A121" s="68">
        <v>323</v>
      </c>
      <c r="B121" s="69" t="s">
        <v>17</v>
      </c>
      <c r="C121" s="69"/>
      <c r="D121" s="69"/>
      <c r="E121" s="69"/>
      <c r="F121" s="69"/>
      <c r="G121" s="69"/>
      <c r="H121" s="69"/>
      <c r="I121" s="69"/>
      <c r="J121" s="70">
        <f t="shared" ref="J121:O121" si="117">SUM(J122:J123)</f>
        <v>15263</v>
      </c>
      <c r="K121" s="70">
        <f t="shared" si="117"/>
        <v>13890.19</v>
      </c>
      <c r="L121" s="198">
        <f t="shared" si="117"/>
        <v>15263</v>
      </c>
      <c r="M121" s="198"/>
      <c r="N121" s="198">
        <f t="shared" si="117"/>
        <v>18145</v>
      </c>
      <c r="O121" s="198">
        <f t="shared" si="117"/>
        <v>19545</v>
      </c>
      <c r="P121" s="199">
        <f t="shared" ref="P121:S121" si="118">SUM(P122:P123)</f>
        <v>19545</v>
      </c>
      <c r="Q121" s="199">
        <f>SUM(Q122:Q123)</f>
        <v>2109.4</v>
      </c>
      <c r="R121" s="199">
        <f t="shared" si="118"/>
        <v>15263</v>
      </c>
      <c r="S121" s="199">
        <f t="shared" si="118"/>
        <v>5022.1000000000004</v>
      </c>
      <c r="T121" s="229">
        <f>BazaZaUpit[[#This Row],[Izvršenje 01.01.-30.06.2023.]]/BazaZaUpit[[#This Row],[Izvršenje 01.01.-30.06.2022.]]*100</f>
        <v>238.08191902910784</v>
      </c>
      <c r="U121" s="229">
        <f>BazaZaUpit[[#This Row],[Izvršenje 01.01.-30.06.2023.]]/BazaZaUpit[[#This Row],[IZVORNI / TEKUĆI                           Plan za 2023.]]*100</f>
        <v>32.90375417676735</v>
      </c>
      <c r="V121" s="199">
        <f t="shared" ref="V121:Y121" si="119">SUM(V122:V123)</f>
        <v>13412.15</v>
      </c>
      <c r="W121" s="276">
        <f t="shared" si="119"/>
        <v>18145</v>
      </c>
      <c r="X121" s="276">
        <f t="shared" si="119"/>
        <v>18145</v>
      </c>
      <c r="Y121" s="276">
        <f t="shared" si="119"/>
        <v>15329.36</v>
      </c>
      <c r="Z121" s="276">
        <f>IFERROR(BazaZaUpit[[#This Row],[IZVRŠENJE TEKUĆA]]/BazaZaUpit[[#This Row],[IZVRŠENJE PRETHODNA]]*100," ")</f>
        <v>114.29457618651746</v>
      </c>
      <c r="AA121" s="276">
        <f>IFERROR(BazaZaUpit[[#This Row],[IZVRŠENJE TEKUĆA]]/BazaZaUpit[[#This Row],[TEKUĆI PLAN ]]*100," ")</f>
        <v>84.482557178286029</v>
      </c>
    </row>
    <row r="122" spans="1:27" s="42" customFormat="1" ht="12" x14ac:dyDescent="0.3">
      <c r="A122" s="10">
        <v>3232</v>
      </c>
      <c r="B122" s="5" t="s">
        <v>64</v>
      </c>
      <c r="C122" s="5"/>
      <c r="D122" s="5"/>
      <c r="E122" s="5"/>
      <c r="F122" s="5"/>
      <c r="G122" s="5"/>
      <c r="H122" s="5"/>
      <c r="I122" s="5"/>
      <c r="J122" s="6">
        <v>10618</v>
      </c>
      <c r="K122" s="6">
        <v>10780.44</v>
      </c>
      <c r="L122" s="202">
        <v>10618</v>
      </c>
      <c r="M122" s="202"/>
      <c r="N122" s="202">
        <v>13500</v>
      </c>
      <c r="O122" s="202">
        <v>14900</v>
      </c>
      <c r="P122" s="203">
        <v>14900</v>
      </c>
      <c r="Q122" s="204">
        <v>1442.25</v>
      </c>
      <c r="R122" s="205">
        <v>10618</v>
      </c>
      <c r="S122" s="204">
        <v>4344.0200000000004</v>
      </c>
      <c r="T122" s="230">
        <f>BazaZaUpit[[#This Row],[Izvršenje 01.01.-30.06.2023.]]/BazaZaUpit[[#This Row],[Izvršenje 01.01.-30.06.2022.]]*100</f>
        <v>301.19743456404927</v>
      </c>
      <c r="U122" s="230">
        <f>BazaZaUpit[[#This Row],[Izvršenje 01.01.-30.06.2023.]]/BazaZaUpit[[#This Row],[IZVORNI / TEKUĆI                           Plan za 2023.]]*100</f>
        <v>40.911847805613114</v>
      </c>
      <c r="V122" s="204">
        <v>9659.8799999999992</v>
      </c>
      <c r="W122" s="278">
        <v>13500</v>
      </c>
      <c r="X122" s="278">
        <v>13500</v>
      </c>
      <c r="Y122" s="278">
        <v>11800.04</v>
      </c>
      <c r="Z122" s="278">
        <f>IFERROR(BazaZaUpit[[#This Row],[IZVRŠENJE TEKUĆA]]/BazaZaUpit[[#This Row],[IZVRŠENJE PRETHODNA]]*100," ")</f>
        <v>122.1551406435691</v>
      </c>
      <c r="AA122" s="278">
        <f>IFERROR(BazaZaUpit[[#This Row],[IZVRŠENJE TEKUĆA]]/BazaZaUpit[[#This Row],[TEKUĆI PLAN ]]*100," ")</f>
        <v>87.407703703703703</v>
      </c>
    </row>
    <row r="123" spans="1:27" x14ac:dyDescent="0.3">
      <c r="A123" s="10">
        <v>3239</v>
      </c>
      <c r="B123" s="5" t="s">
        <v>101</v>
      </c>
      <c r="C123" s="5"/>
      <c r="D123" s="5"/>
      <c r="E123" s="5"/>
      <c r="F123" s="5"/>
      <c r="G123" s="5"/>
      <c r="H123" s="5"/>
      <c r="I123" s="5"/>
      <c r="J123" s="6">
        <v>4645</v>
      </c>
      <c r="K123" s="6">
        <v>3109.75</v>
      </c>
      <c r="L123" s="202">
        <v>4645</v>
      </c>
      <c r="M123" s="202"/>
      <c r="N123" s="202">
        <v>4645</v>
      </c>
      <c r="O123" s="202">
        <v>4645</v>
      </c>
      <c r="P123" s="203">
        <v>4645</v>
      </c>
      <c r="Q123" s="204">
        <v>667.15</v>
      </c>
      <c r="R123" s="205">
        <v>4645</v>
      </c>
      <c r="S123" s="204">
        <v>678.08</v>
      </c>
      <c r="T123" s="230">
        <f>BazaZaUpit[[#This Row],[Izvršenje 01.01.-30.06.2023.]]/BazaZaUpit[[#This Row],[Izvršenje 01.01.-30.06.2022.]]*100</f>
        <v>101.63831222363785</v>
      </c>
      <c r="U123" s="230">
        <f>BazaZaUpit[[#This Row],[Izvršenje 01.01.-30.06.2023.]]/BazaZaUpit[[#This Row],[IZVORNI / TEKUĆI                           Plan za 2023.]]*100</f>
        <v>14.59806243272336</v>
      </c>
      <c r="V123" s="204">
        <v>3752.27</v>
      </c>
      <c r="W123" s="278">
        <v>4645</v>
      </c>
      <c r="X123" s="278">
        <v>4645</v>
      </c>
      <c r="Y123" s="278">
        <v>3529.32</v>
      </c>
      <c r="Z123" s="278">
        <f>IFERROR(BazaZaUpit[[#This Row],[IZVRŠENJE TEKUĆA]]/BazaZaUpit[[#This Row],[IZVRŠENJE PRETHODNA]]*100," ")</f>
        <v>94.058263397889817</v>
      </c>
      <c r="AA123" s="278">
        <f>IFERROR(BazaZaUpit[[#This Row],[IZVRŠENJE TEKUĆA]]/BazaZaUpit[[#This Row],[TEKUĆI PLAN ]]*100," ")</f>
        <v>75.981054897739511</v>
      </c>
    </row>
    <row r="124" spans="1:27" ht="12" x14ac:dyDescent="0.3">
      <c r="A124" s="68">
        <v>329</v>
      </c>
      <c r="B124" s="69" t="s">
        <v>20</v>
      </c>
      <c r="C124" s="69"/>
      <c r="D124" s="69"/>
      <c r="E124" s="69"/>
      <c r="F124" s="69"/>
      <c r="G124" s="69"/>
      <c r="H124" s="69"/>
      <c r="I124" s="69"/>
      <c r="J124" s="70">
        <f t="shared" ref="J124:S124" si="120">SUM(J125)</f>
        <v>9954</v>
      </c>
      <c r="K124" s="70">
        <f t="shared" si="120"/>
        <v>7684.51</v>
      </c>
      <c r="L124" s="198">
        <f t="shared" si="120"/>
        <v>7963</v>
      </c>
      <c r="M124" s="198"/>
      <c r="N124" s="198">
        <f t="shared" si="120"/>
        <v>8800</v>
      </c>
      <c r="O124" s="198">
        <f t="shared" si="120"/>
        <v>8800</v>
      </c>
      <c r="P124" s="199">
        <f t="shared" si="120"/>
        <v>8800</v>
      </c>
      <c r="Q124" s="199">
        <f t="shared" si="120"/>
        <v>1204.21</v>
      </c>
      <c r="R124" s="199">
        <f t="shared" si="120"/>
        <v>7963</v>
      </c>
      <c r="S124" s="199">
        <f t="shared" si="120"/>
        <v>538.59</v>
      </c>
      <c r="T124" s="229">
        <f>BazaZaUpit[[#This Row],[Izvršenje 01.01.-30.06.2023.]]/BazaZaUpit[[#This Row],[Izvršenje 01.01.-30.06.2022.]]*100</f>
        <v>44.725587729714917</v>
      </c>
      <c r="U124" s="229">
        <f>BazaZaUpit[[#This Row],[Izvršenje 01.01.-30.06.2023.]]/BazaZaUpit[[#This Row],[IZVORNI / TEKUĆI                           Plan za 2023.]]*100</f>
        <v>6.7636569132236604</v>
      </c>
      <c r="V124" s="199">
        <f t="shared" ref="V124:Y124" si="121">SUM(V125)</f>
        <v>9029.7199999999993</v>
      </c>
      <c r="W124" s="276">
        <f t="shared" si="121"/>
        <v>8800</v>
      </c>
      <c r="X124" s="276">
        <f t="shared" si="121"/>
        <v>8800</v>
      </c>
      <c r="Y124" s="276">
        <f t="shared" si="121"/>
        <v>9088.4</v>
      </c>
      <c r="Z124" s="276">
        <f>IFERROR(BazaZaUpit[[#This Row],[IZVRŠENJE TEKUĆA]]/BazaZaUpit[[#This Row],[IZVRŠENJE PRETHODNA]]*100," ")</f>
        <v>100.64985403755597</v>
      </c>
      <c r="AA124" s="276">
        <f>IFERROR(BazaZaUpit[[#This Row],[IZVRŠENJE TEKUĆA]]/BazaZaUpit[[#This Row],[TEKUĆI PLAN ]]*100," ")</f>
        <v>103.27727272727272</v>
      </c>
    </row>
    <row r="125" spans="1:27" s="42" customFormat="1" ht="12" x14ac:dyDescent="0.3">
      <c r="A125" s="10">
        <v>3292</v>
      </c>
      <c r="B125" s="5" t="s">
        <v>18</v>
      </c>
      <c r="C125" s="5"/>
      <c r="D125" s="5"/>
      <c r="E125" s="5"/>
      <c r="F125" s="5"/>
      <c r="G125" s="5"/>
      <c r="H125" s="5"/>
      <c r="I125" s="5"/>
      <c r="J125" s="6">
        <v>9954</v>
      </c>
      <c r="K125" s="6">
        <v>7684.51</v>
      </c>
      <c r="L125" s="202">
        <v>7963</v>
      </c>
      <c r="M125" s="202"/>
      <c r="N125" s="202">
        <v>8800</v>
      </c>
      <c r="O125" s="202">
        <v>8800</v>
      </c>
      <c r="P125" s="203">
        <v>8800</v>
      </c>
      <c r="Q125" s="204">
        <v>1204.21</v>
      </c>
      <c r="R125" s="205">
        <v>7963</v>
      </c>
      <c r="S125" s="204">
        <v>538.59</v>
      </c>
      <c r="T125" s="230">
        <f>BazaZaUpit[[#This Row],[Izvršenje 01.01.-30.06.2023.]]/BazaZaUpit[[#This Row],[Izvršenje 01.01.-30.06.2022.]]*100</f>
        <v>44.725587729714917</v>
      </c>
      <c r="U125" s="230">
        <f>BazaZaUpit[[#This Row],[Izvršenje 01.01.-30.06.2023.]]/BazaZaUpit[[#This Row],[IZVORNI / TEKUĆI                           Plan za 2023.]]*100</f>
        <v>6.7636569132236604</v>
      </c>
      <c r="V125" s="204">
        <v>9029.7199999999993</v>
      </c>
      <c r="W125" s="278">
        <v>8800</v>
      </c>
      <c r="X125" s="278">
        <v>8800</v>
      </c>
      <c r="Y125" s="278">
        <v>9088.4</v>
      </c>
      <c r="Z125" s="278">
        <f>IFERROR(BazaZaUpit[[#This Row],[IZVRŠENJE TEKUĆA]]/BazaZaUpit[[#This Row],[IZVRŠENJE PRETHODNA]]*100," ")</f>
        <v>100.64985403755597</v>
      </c>
      <c r="AA125" s="278">
        <f>IFERROR(BazaZaUpit[[#This Row],[IZVRŠENJE TEKUĆA]]/BazaZaUpit[[#This Row],[TEKUĆI PLAN ]]*100," ")</f>
        <v>103.27727272727272</v>
      </c>
    </row>
    <row r="126" spans="1:27" s="42" customFormat="1" ht="12" x14ac:dyDescent="0.3">
      <c r="A126" s="68">
        <v>34</v>
      </c>
      <c r="B126" s="69" t="s">
        <v>23</v>
      </c>
      <c r="C126" s="69"/>
      <c r="D126" s="69"/>
      <c r="E126" s="69"/>
      <c r="F126" s="69"/>
      <c r="G126" s="69"/>
      <c r="H126" s="69"/>
      <c r="I126" s="69"/>
      <c r="J126" s="70">
        <f t="shared" ref="J126:S127" si="122">SUM(J127)</f>
        <v>3716</v>
      </c>
      <c r="K126" s="70">
        <f t="shared" si="122"/>
        <v>591.05999999999995</v>
      </c>
      <c r="L126" s="198">
        <f t="shared" si="122"/>
        <v>14412</v>
      </c>
      <c r="M126" s="198"/>
      <c r="N126" s="198">
        <f t="shared" si="122"/>
        <v>6800</v>
      </c>
      <c r="O126" s="198">
        <f t="shared" si="122"/>
        <v>2450</v>
      </c>
      <c r="P126" s="199">
        <f t="shared" si="122"/>
        <v>0</v>
      </c>
      <c r="Q126" s="199">
        <f>(Q127)</f>
        <v>462.9</v>
      </c>
      <c r="R126" s="199">
        <f t="shared" si="122"/>
        <v>14412</v>
      </c>
      <c r="S126" s="199">
        <f t="shared" si="122"/>
        <v>5903.48</v>
      </c>
      <c r="T126" s="235">
        <f>BazaZaUpit[[#This Row],[Izvršenje 01.01.-30.06.2023.]]/BazaZaUpit[[#This Row],[Izvršenje 01.01.-30.06.2022.]]*100</f>
        <v>1275.3251242168935</v>
      </c>
      <c r="U126" s="229">
        <f>BazaZaUpit[[#This Row],[Izvršenje 01.01.-30.06.2023.]]/BazaZaUpit[[#This Row],[IZVORNI / TEKUĆI                           Plan za 2023.]]*100</f>
        <v>40.962253677490978</v>
      </c>
      <c r="V126" s="199">
        <f t="shared" ref="V126:Y127" si="123">SUM(V127)</f>
        <v>10820.16</v>
      </c>
      <c r="W126" s="276">
        <f t="shared" si="123"/>
        <v>6800</v>
      </c>
      <c r="X126" s="276">
        <f t="shared" si="123"/>
        <v>6800</v>
      </c>
      <c r="Y126" s="276">
        <f t="shared" si="123"/>
        <v>6753.36</v>
      </c>
      <c r="Z126" s="276">
        <f>IFERROR(BazaZaUpit[[#This Row],[IZVRŠENJE TEKUĆA]]/BazaZaUpit[[#This Row],[IZVRŠENJE PRETHODNA]]*100," ")</f>
        <v>62.414603850590012</v>
      </c>
      <c r="AA126" s="276">
        <f>IFERROR(BazaZaUpit[[#This Row],[IZVRŠENJE TEKUĆA]]/BazaZaUpit[[#This Row],[TEKUĆI PLAN ]]*100," ")</f>
        <v>99.314117647058822</v>
      </c>
    </row>
    <row r="127" spans="1:27" s="42" customFormat="1" ht="12" x14ac:dyDescent="0.3">
      <c r="A127" s="68">
        <v>342</v>
      </c>
      <c r="B127" s="69" t="s">
        <v>33</v>
      </c>
      <c r="C127" s="69"/>
      <c r="D127" s="69"/>
      <c r="E127" s="69"/>
      <c r="F127" s="69"/>
      <c r="G127" s="69"/>
      <c r="H127" s="69"/>
      <c r="I127" s="69"/>
      <c r="J127" s="70">
        <f t="shared" si="122"/>
        <v>3716</v>
      </c>
      <c r="K127" s="70">
        <f t="shared" si="122"/>
        <v>591.05999999999995</v>
      </c>
      <c r="L127" s="198">
        <f t="shared" si="122"/>
        <v>14412</v>
      </c>
      <c r="M127" s="198"/>
      <c r="N127" s="198">
        <f t="shared" si="122"/>
        <v>6800</v>
      </c>
      <c r="O127" s="198">
        <f t="shared" si="122"/>
        <v>2450</v>
      </c>
      <c r="P127" s="199">
        <f t="shared" si="122"/>
        <v>0</v>
      </c>
      <c r="Q127" s="199">
        <f t="shared" si="122"/>
        <v>462.9</v>
      </c>
      <c r="R127" s="199">
        <f t="shared" si="122"/>
        <v>14412</v>
      </c>
      <c r="S127" s="199">
        <f t="shared" si="122"/>
        <v>5903.48</v>
      </c>
      <c r="T127" s="229">
        <f>BazaZaUpit[[#This Row],[Izvršenje 01.01.-30.06.2023.]]/BazaZaUpit[[#This Row],[Izvršenje 01.01.-30.06.2022.]]*100</f>
        <v>1275.3251242168935</v>
      </c>
      <c r="U127" s="229">
        <f>BazaZaUpit[[#This Row],[Izvršenje 01.01.-30.06.2023.]]/BazaZaUpit[[#This Row],[IZVORNI / TEKUĆI                           Plan za 2023.]]*100</f>
        <v>40.962253677490978</v>
      </c>
      <c r="V127" s="199">
        <f t="shared" si="123"/>
        <v>10820.16</v>
      </c>
      <c r="W127" s="276">
        <f t="shared" si="123"/>
        <v>6800</v>
      </c>
      <c r="X127" s="276">
        <f t="shared" si="123"/>
        <v>6800</v>
      </c>
      <c r="Y127" s="276">
        <f t="shared" si="123"/>
        <v>6753.36</v>
      </c>
      <c r="Z127" s="276">
        <f>IFERROR(BazaZaUpit[[#This Row],[IZVRŠENJE TEKUĆA]]/BazaZaUpit[[#This Row],[IZVRŠENJE PRETHODNA]]*100," ")</f>
        <v>62.414603850590012</v>
      </c>
      <c r="AA127" s="276">
        <f>IFERROR(BazaZaUpit[[#This Row],[IZVRŠENJE TEKUĆA]]/BazaZaUpit[[#This Row],[TEKUĆI PLAN ]]*100," ")</f>
        <v>99.314117647058822</v>
      </c>
    </row>
    <row r="128" spans="1:27" s="42" customFormat="1" ht="22.8" x14ac:dyDescent="0.3">
      <c r="A128" s="46">
        <v>3423</v>
      </c>
      <c r="B128" s="9" t="s">
        <v>65</v>
      </c>
      <c r="C128" s="9"/>
      <c r="D128" s="9"/>
      <c r="E128" s="9"/>
      <c r="F128" s="9"/>
      <c r="G128" s="9"/>
      <c r="H128" s="9"/>
      <c r="I128" s="9"/>
      <c r="J128" s="6">
        <v>3716</v>
      </c>
      <c r="K128" s="6">
        <v>591.05999999999995</v>
      </c>
      <c r="L128" s="202">
        <v>14412</v>
      </c>
      <c r="M128" s="202"/>
      <c r="N128" s="202">
        <v>6800</v>
      </c>
      <c r="O128" s="202">
        <v>2450</v>
      </c>
      <c r="P128" s="203"/>
      <c r="Q128" s="204">
        <v>462.9</v>
      </c>
      <c r="R128" s="205">
        <v>14412</v>
      </c>
      <c r="S128" s="204">
        <v>5903.48</v>
      </c>
      <c r="T128" s="230">
        <f>BazaZaUpit[[#This Row],[Izvršenje 01.01.-30.06.2023.]]/BazaZaUpit[[#This Row],[Izvršenje 01.01.-30.06.2022.]]*100</f>
        <v>1275.3251242168935</v>
      </c>
      <c r="U128" s="230">
        <f>BazaZaUpit[[#This Row],[Izvršenje 01.01.-30.06.2023.]]/BazaZaUpit[[#This Row],[IZVORNI / TEKUĆI                           Plan za 2023.]]*100</f>
        <v>40.962253677490978</v>
      </c>
      <c r="V128" s="204">
        <v>10820.16</v>
      </c>
      <c r="W128" s="278">
        <v>6800</v>
      </c>
      <c r="X128" s="278">
        <v>6800</v>
      </c>
      <c r="Y128" s="278">
        <v>6753.36</v>
      </c>
      <c r="Z128" s="278">
        <f>IFERROR(BazaZaUpit[[#This Row],[IZVRŠENJE TEKUĆA]]/BazaZaUpit[[#This Row],[IZVRŠENJE PRETHODNA]]*100," ")</f>
        <v>62.414603850590012</v>
      </c>
      <c r="AA128" s="278">
        <f>IFERROR(BazaZaUpit[[#This Row],[IZVRŠENJE TEKUĆA]]/BazaZaUpit[[#This Row],[TEKUĆI PLAN ]]*100," ")</f>
        <v>99.314117647058822</v>
      </c>
    </row>
    <row r="129" spans="1:27" s="42" customFormat="1" ht="12" x14ac:dyDescent="0.3">
      <c r="A129" s="2" t="s">
        <v>30</v>
      </c>
      <c r="B129" s="3" t="s">
        <v>35</v>
      </c>
      <c r="C129" s="3" t="s">
        <v>145</v>
      </c>
      <c r="D129" s="3" t="s">
        <v>120</v>
      </c>
      <c r="E129" s="3" t="s">
        <v>121</v>
      </c>
      <c r="F129" s="3" t="s">
        <v>276</v>
      </c>
      <c r="G129" s="3" t="s">
        <v>278</v>
      </c>
      <c r="H129" s="3"/>
      <c r="I129" s="3"/>
      <c r="J129" s="8">
        <f>J130</f>
        <v>56938</v>
      </c>
      <c r="K129" s="8">
        <f t="shared" ref="K129:S129" si="124">K130</f>
        <v>29918.52</v>
      </c>
      <c r="L129" s="208">
        <f t="shared" si="124"/>
        <v>116311</v>
      </c>
      <c r="M129" s="208">
        <f t="shared" si="124"/>
        <v>0</v>
      </c>
      <c r="N129" s="208">
        <f t="shared" si="124"/>
        <v>110571</v>
      </c>
      <c r="O129" s="208">
        <f t="shared" si="124"/>
        <v>75000</v>
      </c>
      <c r="P129" s="208">
        <f t="shared" si="124"/>
        <v>0</v>
      </c>
      <c r="Q129" s="208">
        <f t="shared" si="124"/>
        <v>16178.76</v>
      </c>
      <c r="R129" s="208">
        <f t="shared" si="124"/>
        <v>116311</v>
      </c>
      <c r="S129" s="208">
        <f t="shared" si="124"/>
        <v>27232.89</v>
      </c>
      <c r="T129" s="231">
        <f>BazaZaUpit[[#This Row],[Izvršenje 01.01.-30.06.2023.]]/BazaZaUpit[[#This Row],[Izvršenje 01.01.-30.06.2022.]]*100</f>
        <v>168.32495197406971</v>
      </c>
      <c r="U129" s="231">
        <f>BazaZaUpit[[#This Row],[Izvršenje 01.01.-30.06.2023.]]/BazaZaUpit[[#This Row],[IZVORNI / TEKUĆI                           Plan za 2023.]]*100</f>
        <v>23.413855955154713</v>
      </c>
      <c r="V129" s="208">
        <f t="shared" ref="V129:Y129" si="125">V130</f>
        <v>104329.99</v>
      </c>
      <c r="W129" s="279">
        <f t="shared" si="125"/>
        <v>110571</v>
      </c>
      <c r="X129" s="279">
        <f t="shared" si="125"/>
        <v>105071</v>
      </c>
      <c r="Y129" s="279">
        <f t="shared" si="125"/>
        <v>70575.12</v>
      </c>
      <c r="Z129" s="279">
        <f>IFERROR(BazaZaUpit[[#This Row],[IZVRŠENJE TEKUĆA]]/BazaZaUpit[[#This Row],[IZVRŠENJE PRETHODNA]]*100," ")</f>
        <v>67.646052683413458</v>
      </c>
      <c r="AA129" s="279">
        <f>IFERROR(BazaZaUpit[[#This Row],[IZVRŠENJE TEKUĆA]]/BazaZaUpit[[#This Row],[TEKUĆI PLAN ]]*100," ")</f>
        <v>67.168980974769426</v>
      </c>
    </row>
    <row r="130" spans="1:27" s="42" customFormat="1" ht="12" x14ac:dyDescent="0.3">
      <c r="A130" s="65">
        <v>4</v>
      </c>
      <c r="B130" s="66" t="s">
        <v>112</v>
      </c>
      <c r="C130" s="66"/>
      <c r="D130" s="66"/>
      <c r="E130" s="66"/>
      <c r="F130" s="66"/>
      <c r="G130" s="66"/>
      <c r="H130" s="66"/>
      <c r="I130" s="66"/>
      <c r="J130" s="67">
        <f t="shared" ref="J130:S132" si="126">SUM(J131)</f>
        <v>56938</v>
      </c>
      <c r="K130" s="67">
        <f t="shared" si="126"/>
        <v>29918.52</v>
      </c>
      <c r="L130" s="196">
        <f t="shared" si="126"/>
        <v>116311</v>
      </c>
      <c r="M130" s="196"/>
      <c r="N130" s="196">
        <f t="shared" si="126"/>
        <v>110571</v>
      </c>
      <c r="O130" s="196">
        <f t="shared" si="126"/>
        <v>75000</v>
      </c>
      <c r="P130" s="197">
        <f t="shared" si="126"/>
        <v>0</v>
      </c>
      <c r="Q130" s="197">
        <f t="shared" si="126"/>
        <v>16178.76</v>
      </c>
      <c r="R130" s="197">
        <f t="shared" si="126"/>
        <v>116311</v>
      </c>
      <c r="S130" s="197">
        <f t="shared" si="126"/>
        <v>27232.89</v>
      </c>
      <c r="T130" s="229">
        <f>BazaZaUpit[[#This Row],[Izvršenje 01.01.-30.06.2023.]]/BazaZaUpit[[#This Row],[Izvršenje 01.01.-30.06.2022.]]*100</f>
        <v>168.32495197406971</v>
      </c>
      <c r="U130" s="229">
        <f>BazaZaUpit[[#This Row],[Izvršenje 01.01.-30.06.2023.]]/BazaZaUpit[[#This Row],[IZVORNI / TEKUĆI                           Plan za 2023.]]*100</f>
        <v>23.413855955154713</v>
      </c>
      <c r="V130" s="197">
        <f t="shared" ref="V130:Y132" si="127">SUM(V131)</f>
        <v>104329.99</v>
      </c>
      <c r="W130" s="275">
        <f t="shared" si="127"/>
        <v>110571</v>
      </c>
      <c r="X130" s="275">
        <f t="shared" si="127"/>
        <v>105071</v>
      </c>
      <c r="Y130" s="275">
        <f t="shared" si="127"/>
        <v>70575.12</v>
      </c>
      <c r="Z130" s="275">
        <f>IFERROR(BazaZaUpit[[#This Row],[IZVRŠENJE TEKUĆA]]/BazaZaUpit[[#This Row],[IZVRŠENJE PRETHODNA]]*100," ")</f>
        <v>67.646052683413458</v>
      </c>
      <c r="AA130" s="275">
        <f>IFERROR(BazaZaUpit[[#This Row],[IZVRŠENJE TEKUĆA]]/BazaZaUpit[[#This Row],[TEKUĆI PLAN ]]*100," ")</f>
        <v>67.168980974769426</v>
      </c>
    </row>
    <row r="131" spans="1:27" s="42" customFormat="1" ht="12" x14ac:dyDescent="0.3">
      <c r="A131" s="68">
        <v>42</v>
      </c>
      <c r="B131" s="69" t="s">
        <v>26</v>
      </c>
      <c r="C131" s="69"/>
      <c r="D131" s="69"/>
      <c r="E131" s="69"/>
      <c r="F131" s="69"/>
      <c r="G131" s="69"/>
      <c r="H131" s="69"/>
      <c r="I131" s="69"/>
      <c r="J131" s="70">
        <f t="shared" si="126"/>
        <v>56938</v>
      </c>
      <c r="K131" s="70">
        <f t="shared" si="126"/>
        <v>29918.52</v>
      </c>
      <c r="L131" s="198">
        <f t="shared" si="126"/>
        <v>116311</v>
      </c>
      <c r="M131" s="198"/>
      <c r="N131" s="198">
        <f t="shared" si="126"/>
        <v>110571</v>
      </c>
      <c r="O131" s="198">
        <f t="shared" si="126"/>
        <v>75000</v>
      </c>
      <c r="P131" s="199">
        <f t="shared" si="126"/>
        <v>0</v>
      </c>
      <c r="Q131" s="199">
        <f t="shared" si="126"/>
        <v>16178.76</v>
      </c>
      <c r="R131" s="199">
        <f t="shared" si="126"/>
        <v>116311</v>
      </c>
      <c r="S131" s="199">
        <f t="shared" si="126"/>
        <v>27232.89</v>
      </c>
      <c r="T131" s="229">
        <f>BazaZaUpit[[#This Row],[Izvršenje 01.01.-30.06.2023.]]/BazaZaUpit[[#This Row],[Izvršenje 01.01.-30.06.2022.]]*100</f>
        <v>168.32495197406971</v>
      </c>
      <c r="U131" s="229">
        <f>BazaZaUpit[[#This Row],[Izvršenje 01.01.-30.06.2023.]]/BazaZaUpit[[#This Row],[IZVORNI / TEKUĆI                           Plan za 2023.]]*100</f>
        <v>23.413855955154713</v>
      </c>
      <c r="V131" s="199">
        <f t="shared" si="127"/>
        <v>104329.99</v>
      </c>
      <c r="W131" s="276">
        <f t="shared" si="127"/>
        <v>110571</v>
      </c>
      <c r="X131" s="276">
        <f t="shared" si="127"/>
        <v>105071</v>
      </c>
      <c r="Y131" s="276">
        <f t="shared" si="127"/>
        <v>70575.12</v>
      </c>
      <c r="Z131" s="276">
        <f>IFERROR(BazaZaUpit[[#This Row],[IZVRŠENJE TEKUĆA]]/BazaZaUpit[[#This Row],[IZVRŠENJE PRETHODNA]]*100," ")</f>
        <v>67.646052683413458</v>
      </c>
      <c r="AA131" s="276">
        <f>IFERROR(BazaZaUpit[[#This Row],[IZVRŠENJE TEKUĆA]]/BazaZaUpit[[#This Row],[TEKUĆI PLAN ]]*100," ")</f>
        <v>67.168980974769426</v>
      </c>
    </row>
    <row r="132" spans="1:27" s="42" customFormat="1" ht="12" x14ac:dyDescent="0.3">
      <c r="A132" s="68">
        <v>423</v>
      </c>
      <c r="B132" s="69" t="s">
        <v>27</v>
      </c>
      <c r="C132" s="69"/>
      <c r="D132" s="69"/>
      <c r="E132" s="69"/>
      <c r="F132" s="69"/>
      <c r="G132" s="69"/>
      <c r="H132" s="69"/>
      <c r="I132" s="69"/>
      <c r="J132" s="70">
        <f t="shared" si="126"/>
        <v>56938</v>
      </c>
      <c r="K132" s="70">
        <f t="shared" si="126"/>
        <v>29918.52</v>
      </c>
      <c r="L132" s="198">
        <f t="shared" si="126"/>
        <v>116311</v>
      </c>
      <c r="M132" s="198"/>
      <c r="N132" s="198">
        <f t="shared" si="126"/>
        <v>110571</v>
      </c>
      <c r="O132" s="198">
        <f t="shared" si="126"/>
        <v>75000</v>
      </c>
      <c r="P132" s="199">
        <f t="shared" si="126"/>
        <v>0</v>
      </c>
      <c r="Q132" s="199">
        <f t="shared" si="126"/>
        <v>16178.76</v>
      </c>
      <c r="R132" s="199">
        <f t="shared" si="126"/>
        <v>116311</v>
      </c>
      <c r="S132" s="199">
        <f t="shared" si="126"/>
        <v>27232.89</v>
      </c>
      <c r="T132" s="229">
        <f>BazaZaUpit[[#This Row],[Izvršenje 01.01.-30.06.2023.]]/BazaZaUpit[[#This Row],[Izvršenje 01.01.-30.06.2022.]]*100</f>
        <v>168.32495197406971</v>
      </c>
      <c r="U132" s="229">
        <f>BazaZaUpit[[#This Row],[Izvršenje 01.01.-30.06.2023.]]/BazaZaUpit[[#This Row],[IZVORNI / TEKUĆI                           Plan za 2023.]]*100</f>
        <v>23.413855955154713</v>
      </c>
      <c r="V132" s="199">
        <f t="shared" si="127"/>
        <v>104329.99</v>
      </c>
      <c r="W132" s="276">
        <f t="shared" si="127"/>
        <v>110571</v>
      </c>
      <c r="X132" s="276">
        <f t="shared" si="127"/>
        <v>105071</v>
      </c>
      <c r="Y132" s="276">
        <f t="shared" si="127"/>
        <v>70575.12</v>
      </c>
      <c r="Z132" s="276">
        <f>IFERROR(BazaZaUpit[[#This Row],[IZVRŠENJE TEKUĆA]]/BazaZaUpit[[#This Row],[IZVRŠENJE PRETHODNA]]*100," ")</f>
        <v>67.646052683413458</v>
      </c>
      <c r="AA132" s="276">
        <f>IFERROR(BazaZaUpit[[#This Row],[IZVRŠENJE TEKUĆA]]/BazaZaUpit[[#This Row],[TEKUĆI PLAN ]]*100," ")</f>
        <v>67.168980974769426</v>
      </c>
    </row>
    <row r="133" spans="1:27" ht="12" x14ac:dyDescent="0.3">
      <c r="A133" s="46">
        <v>4231</v>
      </c>
      <c r="B133" s="9" t="s">
        <v>66</v>
      </c>
      <c r="C133" s="9"/>
      <c r="D133" s="9"/>
      <c r="E133" s="9"/>
      <c r="F133" s="9"/>
      <c r="G133" s="9"/>
      <c r="H133" s="9"/>
      <c r="I133" s="9"/>
      <c r="J133" s="6">
        <v>56938</v>
      </c>
      <c r="K133" s="6">
        <v>29918.52</v>
      </c>
      <c r="L133" s="202">
        <v>116311</v>
      </c>
      <c r="M133" s="202"/>
      <c r="N133" s="202">
        <v>110571</v>
      </c>
      <c r="O133" s="202">
        <v>75000</v>
      </c>
      <c r="P133" s="203"/>
      <c r="Q133" s="204">
        <v>16178.76</v>
      </c>
      <c r="R133" s="205">
        <v>116311</v>
      </c>
      <c r="S133" s="204">
        <v>27232.89</v>
      </c>
      <c r="T133" s="236">
        <f>BazaZaUpit[[#This Row],[Izvršenje 01.01.-30.06.2023.]]/BazaZaUpit[[#This Row],[Izvršenje 01.01.-30.06.2022.]]*100</f>
        <v>168.32495197406971</v>
      </c>
      <c r="U133" s="236">
        <f>BazaZaUpit[[#This Row],[Izvršenje 01.01.-30.06.2023.]]/BazaZaUpit[[#This Row],[IZVORNI / TEKUĆI                           Plan za 2023.]]*100</f>
        <v>23.413855955154713</v>
      </c>
      <c r="V133" s="204">
        <v>104329.99</v>
      </c>
      <c r="W133" s="278">
        <v>110571</v>
      </c>
      <c r="X133" s="278">
        <v>105071</v>
      </c>
      <c r="Y133" s="278">
        <v>70575.12</v>
      </c>
      <c r="Z133" s="278">
        <f>IFERROR(BazaZaUpit[[#This Row],[IZVRŠENJE TEKUĆA]]/BazaZaUpit[[#This Row],[IZVRŠENJE PRETHODNA]]*100," ")</f>
        <v>67.646052683413458</v>
      </c>
      <c r="AA133" s="278">
        <f>IFERROR(BazaZaUpit[[#This Row],[IZVRŠENJE TEKUĆA]]/BazaZaUpit[[#This Row],[TEKUĆI PLAN ]]*100," ")</f>
        <v>67.168980974769426</v>
      </c>
    </row>
    <row r="134" spans="1:27" s="42" customFormat="1" ht="24" x14ac:dyDescent="0.3">
      <c r="A134" s="40" t="s">
        <v>71</v>
      </c>
      <c r="B134" s="14" t="s">
        <v>78</v>
      </c>
      <c r="C134" s="14"/>
      <c r="D134" s="14"/>
      <c r="E134" s="14"/>
      <c r="F134" s="14"/>
      <c r="G134" s="14"/>
      <c r="H134" s="14"/>
      <c r="I134" s="14"/>
      <c r="J134" s="15">
        <f t="shared" ref="J134:S134" si="128">SUM(J135)</f>
        <v>861980</v>
      </c>
      <c r="K134" s="15">
        <f t="shared" si="128"/>
        <v>695697.18</v>
      </c>
      <c r="L134" s="192">
        <f t="shared" si="128"/>
        <v>0</v>
      </c>
      <c r="M134" s="192"/>
      <c r="N134" s="192">
        <f t="shared" si="128"/>
        <v>0</v>
      </c>
      <c r="O134" s="192">
        <f t="shared" si="128"/>
        <v>0</v>
      </c>
      <c r="P134" s="193">
        <f t="shared" si="128"/>
        <v>0</v>
      </c>
      <c r="Q134" s="193">
        <f t="shared" si="128"/>
        <v>589260.57000000007</v>
      </c>
      <c r="R134" s="193">
        <f t="shared" si="128"/>
        <v>0</v>
      </c>
      <c r="S134" s="193">
        <f t="shared" si="128"/>
        <v>0</v>
      </c>
      <c r="T134" s="227"/>
      <c r="U134" s="227"/>
      <c r="V134" s="193">
        <f t="shared" ref="V134:Y134" si="129">SUM(V135)</f>
        <v>0</v>
      </c>
      <c r="W134" s="272">
        <f t="shared" si="129"/>
        <v>0</v>
      </c>
      <c r="X134" s="272">
        <f t="shared" si="129"/>
        <v>0</v>
      </c>
      <c r="Y134" s="272">
        <f t="shared" si="129"/>
        <v>0</v>
      </c>
      <c r="Z134" s="272" t="str">
        <f>IFERROR(BazaZaUpit[[#This Row],[IZVRŠENJE TEKUĆA]]/BazaZaUpit[[#This Row],[IZVRŠENJE PRETHODNA]]*100," ")</f>
        <v xml:space="preserve"> </v>
      </c>
      <c r="AA134" s="272" t="str">
        <f>IFERROR(BazaZaUpit[[#This Row],[IZVRŠENJE TEKUĆA]]/BazaZaUpit[[#This Row],[TEKUĆI PLAN ]]*100," ")</f>
        <v xml:space="preserve"> </v>
      </c>
    </row>
    <row r="135" spans="1:27" s="42" customFormat="1" ht="60" x14ac:dyDescent="0.3">
      <c r="A135" s="47" t="s">
        <v>31</v>
      </c>
      <c r="B135" s="18" t="s">
        <v>37</v>
      </c>
      <c r="C135" s="18" t="s">
        <v>146</v>
      </c>
      <c r="D135" s="18" t="s">
        <v>120</v>
      </c>
      <c r="E135" s="18" t="s">
        <v>122</v>
      </c>
      <c r="F135" s="18" t="s">
        <v>279</v>
      </c>
      <c r="G135" s="18" t="s">
        <v>280</v>
      </c>
      <c r="H135" s="18"/>
      <c r="I135" s="18"/>
      <c r="J135" s="19">
        <f>SUM(J136+J163)</f>
        <v>861980</v>
      </c>
      <c r="K135" s="19">
        <f>SUM(K136+K163)</f>
        <v>695697.18</v>
      </c>
      <c r="L135" s="209">
        <f>SUM(L136+L163)</f>
        <v>0</v>
      </c>
      <c r="M135" s="209"/>
      <c r="N135" s="209">
        <f t="shared" ref="N135:S135" si="130">SUM(N136+N163)</f>
        <v>0</v>
      </c>
      <c r="O135" s="209">
        <f t="shared" si="130"/>
        <v>0</v>
      </c>
      <c r="P135" s="219">
        <f t="shared" si="130"/>
        <v>0</v>
      </c>
      <c r="Q135" s="219">
        <f t="shared" si="130"/>
        <v>589260.57000000007</v>
      </c>
      <c r="R135" s="219">
        <f t="shared" si="130"/>
        <v>0</v>
      </c>
      <c r="S135" s="219">
        <f t="shared" si="130"/>
        <v>0</v>
      </c>
      <c r="T135" s="232"/>
      <c r="U135" s="232"/>
      <c r="V135" s="219">
        <f t="shared" ref="V135:Y135" si="131">SUM(V136+V163)</f>
        <v>0</v>
      </c>
      <c r="W135" s="289">
        <f t="shared" si="131"/>
        <v>0</v>
      </c>
      <c r="X135" s="289">
        <f t="shared" si="131"/>
        <v>0</v>
      </c>
      <c r="Y135" s="289">
        <f t="shared" si="131"/>
        <v>0</v>
      </c>
      <c r="Z135" s="289" t="str">
        <f>IFERROR(BazaZaUpit[[#This Row],[IZVRŠENJE TEKUĆA]]/BazaZaUpit[[#This Row],[IZVRŠENJE PRETHODNA]]*100," ")</f>
        <v xml:space="preserve"> </v>
      </c>
      <c r="AA135" s="289" t="str">
        <f>IFERROR(BazaZaUpit[[#This Row],[IZVRŠENJE TEKUĆA]]/BazaZaUpit[[#This Row],[TEKUĆI PLAN ]]*100," ")</f>
        <v xml:space="preserve"> </v>
      </c>
    </row>
    <row r="136" spans="1:27" s="42" customFormat="1" ht="12" x14ac:dyDescent="0.3">
      <c r="A136" s="65">
        <v>3</v>
      </c>
      <c r="B136" s="66" t="s">
        <v>113</v>
      </c>
      <c r="C136" s="66"/>
      <c r="D136" s="66"/>
      <c r="E136" s="66"/>
      <c r="F136" s="66"/>
      <c r="G136" s="66"/>
      <c r="H136" s="66"/>
      <c r="I136" s="66"/>
      <c r="J136" s="67">
        <f>SUM(J137+J144+J160)</f>
        <v>847049</v>
      </c>
      <c r="K136" s="67">
        <f>SUM(K137+K144+K160)</f>
        <v>695697.18</v>
      </c>
      <c r="L136" s="196">
        <f>SUM(L137+L144+L160)</f>
        <v>0</v>
      </c>
      <c r="M136" s="196"/>
      <c r="N136" s="196">
        <f>SUM(N137+N144+N160)</f>
        <v>0</v>
      </c>
      <c r="O136" s="196">
        <f>SUM(O137+O144+O160)</f>
        <v>0</v>
      </c>
      <c r="P136" s="197">
        <f>SUM(P137+P144+P160)</f>
        <v>0</v>
      </c>
      <c r="Q136" s="197">
        <f>SUM(Q137+Q144+Q160)</f>
        <v>589260.57000000007</v>
      </c>
      <c r="R136" s="197">
        <f>SUM(R137+R144+R160)</f>
        <v>0</v>
      </c>
      <c r="S136" s="197">
        <f t="shared" ref="S136" si="132">SUM(S137+S144+S160)</f>
        <v>0</v>
      </c>
      <c r="T136" s="229"/>
      <c r="U136" s="229"/>
      <c r="V136" s="197">
        <f t="shared" ref="V136:Y136" si="133">SUM(V137+V144+V160)</f>
        <v>0</v>
      </c>
      <c r="W136" s="275">
        <f t="shared" si="133"/>
        <v>0</v>
      </c>
      <c r="X136" s="275">
        <f t="shared" si="133"/>
        <v>0</v>
      </c>
      <c r="Y136" s="275">
        <f t="shared" si="133"/>
        <v>0</v>
      </c>
      <c r="Z136" s="275" t="str">
        <f>IFERROR(BazaZaUpit[[#This Row],[IZVRŠENJE TEKUĆA]]/BazaZaUpit[[#This Row],[IZVRŠENJE PRETHODNA]]*100," ")</f>
        <v xml:space="preserve"> </v>
      </c>
      <c r="AA136" s="275" t="str">
        <f>IFERROR(BazaZaUpit[[#This Row],[IZVRŠENJE TEKUĆA]]/BazaZaUpit[[#This Row],[TEKUĆI PLAN ]]*100," ")</f>
        <v xml:space="preserve"> </v>
      </c>
    </row>
    <row r="137" spans="1:27" s="42" customFormat="1" ht="12" x14ac:dyDescent="0.3">
      <c r="A137" s="68">
        <v>31</v>
      </c>
      <c r="B137" s="69" t="s">
        <v>11</v>
      </c>
      <c r="C137" s="69"/>
      <c r="D137" s="69"/>
      <c r="E137" s="69"/>
      <c r="F137" s="69"/>
      <c r="G137" s="69"/>
      <c r="H137" s="69"/>
      <c r="I137" s="69"/>
      <c r="J137" s="70">
        <f>SUM(J138+J140+J142)</f>
        <v>23836</v>
      </c>
      <c r="K137" s="70">
        <f>SUM(K138+K140+K142)</f>
        <v>25917.030000000002</v>
      </c>
      <c r="L137" s="198">
        <v>0</v>
      </c>
      <c r="M137" s="198"/>
      <c r="N137" s="198">
        <v>0</v>
      </c>
      <c r="O137" s="198">
        <v>0</v>
      </c>
      <c r="P137" s="199">
        <v>0</v>
      </c>
      <c r="Q137" s="199">
        <f>SUM(Q138+Q140+Q142)</f>
        <v>13678.76</v>
      </c>
      <c r="R137" s="199">
        <f t="shared" ref="R137:S137" si="134">SUM(R138+R140+R142)</f>
        <v>0</v>
      </c>
      <c r="S137" s="199">
        <f t="shared" si="134"/>
        <v>0</v>
      </c>
      <c r="T137" s="229"/>
      <c r="U137" s="229"/>
      <c r="V137" s="199">
        <f t="shared" ref="V137:Y137" si="135">SUM(V138+V140+V142)</f>
        <v>0</v>
      </c>
      <c r="W137" s="276">
        <f t="shared" si="135"/>
        <v>0</v>
      </c>
      <c r="X137" s="276">
        <f t="shared" si="135"/>
        <v>0</v>
      </c>
      <c r="Y137" s="276">
        <f t="shared" si="135"/>
        <v>0</v>
      </c>
      <c r="Z137" s="276" t="str">
        <f>IFERROR(BazaZaUpit[[#This Row],[IZVRŠENJE TEKUĆA]]/BazaZaUpit[[#This Row],[IZVRŠENJE PRETHODNA]]*100," ")</f>
        <v xml:space="preserve"> </v>
      </c>
      <c r="AA137" s="276" t="str">
        <f>IFERROR(BazaZaUpit[[#This Row],[IZVRŠENJE TEKUĆA]]/BazaZaUpit[[#This Row],[TEKUĆI PLAN ]]*100," ")</f>
        <v xml:space="preserve"> </v>
      </c>
    </row>
    <row r="138" spans="1:27" s="42" customFormat="1" ht="12" x14ac:dyDescent="0.3">
      <c r="A138" s="68">
        <v>311</v>
      </c>
      <c r="B138" s="69" t="s">
        <v>8</v>
      </c>
      <c r="C138" s="69"/>
      <c r="D138" s="69"/>
      <c r="E138" s="69"/>
      <c r="F138" s="69"/>
      <c r="G138" s="69"/>
      <c r="H138" s="69"/>
      <c r="I138" s="69"/>
      <c r="J138" s="70">
        <f>SUM(J139)</f>
        <v>19857</v>
      </c>
      <c r="K138" s="70">
        <f>SUM(K139)</f>
        <v>21695.63</v>
      </c>
      <c r="L138" s="198">
        <v>0</v>
      </c>
      <c r="M138" s="198"/>
      <c r="N138" s="198">
        <v>0</v>
      </c>
      <c r="O138" s="198">
        <v>0</v>
      </c>
      <c r="P138" s="199">
        <v>0</v>
      </c>
      <c r="Q138" s="199">
        <f>SUM(Q139)</f>
        <v>11570.54</v>
      </c>
      <c r="R138" s="199">
        <f>SUM(R139)</f>
        <v>0</v>
      </c>
      <c r="S138" s="199">
        <f t="shared" ref="S138" si="136">SUM(S139)</f>
        <v>0</v>
      </c>
      <c r="T138" s="229"/>
      <c r="U138" s="229"/>
      <c r="V138" s="199">
        <f t="shared" ref="V138:Y138" si="137">SUM(V139)</f>
        <v>0</v>
      </c>
      <c r="W138" s="276">
        <f t="shared" si="137"/>
        <v>0</v>
      </c>
      <c r="X138" s="276">
        <f t="shared" si="137"/>
        <v>0</v>
      </c>
      <c r="Y138" s="276">
        <f t="shared" si="137"/>
        <v>0</v>
      </c>
      <c r="Z138" s="276" t="str">
        <f>IFERROR(BazaZaUpit[[#This Row],[IZVRŠENJE TEKUĆA]]/BazaZaUpit[[#This Row],[IZVRŠENJE PRETHODNA]]*100," ")</f>
        <v xml:space="preserve"> </v>
      </c>
      <c r="AA138" s="276" t="str">
        <f>IFERROR(BazaZaUpit[[#This Row],[IZVRŠENJE TEKUĆA]]/BazaZaUpit[[#This Row],[TEKUĆI PLAN ]]*100," ")</f>
        <v xml:space="preserve"> </v>
      </c>
    </row>
    <row r="139" spans="1:27" ht="12" x14ac:dyDescent="0.3">
      <c r="A139" s="10">
        <v>3111</v>
      </c>
      <c r="B139" s="5" t="s">
        <v>72</v>
      </c>
      <c r="C139" s="5"/>
      <c r="D139" s="5"/>
      <c r="E139" s="5"/>
      <c r="F139" s="5"/>
      <c r="G139" s="5"/>
      <c r="H139" s="5"/>
      <c r="I139" s="5"/>
      <c r="J139" s="6">
        <v>19857</v>
      </c>
      <c r="K139" s="6">
        <v>21695.63</v>
      </c>
      <c r="L139" s="202">
        <v>0</v>
      </c>
      <c r="M139" s="202"/>
      <c r="N139" s="202">
        <v>0</v>
      </c>
      <c r="O139" s="202">
        <v>0</v>
      </c>
      <c r="P139" s="203">
        <v>0</v>
      </c>
      <c r="Q139" s="204">
        <v>11570.54</v>
      </c>
      <c r="R139" s="205"/>
      <c r="S139" s="204"/>
      <c r="T139" s="236"/>
      <c r="U139" s="236"/>
      <c r="V139" s="204"/>
      <c r="W139" s="278"/>
      <c r="X139" s="278"/>
      <c r="Y139" s="278"/>
      <c r="Z139" s="278" t="str">
        <f>IFERROR(BazaZaUpit[[#This Row],[IZVRŠENJE TEKUĆA]]/BazaZaUpit[[#This Row],[IZVRŠENJE PRETHODNA]]*100," ")</f>
        <v xml:space="preserve"> </v>
      </c>
      <c r="AA139" s="278" t="str">
        <f>IFERROR(BazaZaUpit[[#This Row],[IZVRŠENJE TEKUĆA]]/BazaZaUpit[[#This Row],[TEKUĆI PLAN ]]*100," ")</f>
        <v xml:space="preserve"> </v>
      </c>
    </row>
    <row r="140" spans="1:27" s="42" customFormat="1" ht="12" x14ac:dyDescent="0.3">
      <c r="A140" s="68">
        <v>312</v>
      </c>
      <c r="B140" s="69" t="s">
        <v>9</v>
      </c>
      <c r="C140" s="69"/>
      <c r="D140" s="69"/>
      <c r="E140" s="69"/>
      <c r="F140" s="69"/>
      <c r="G140" s="69"/>
      <c r="H140" s="69"/>
      <c r="I140" s="69"/>
      <c r="J140" s="70">
        <f>SUM(J141)</f>
        <v>833</v>
      </c>
      <c r="K140" s="70">
        <f>SUM(K141)</f>
        <v>641.61</v>
      </c>
      <c r="L140" s="198">
        <v>0</v>
      </c>
      <c r="M140" s="198"/>
      <c r="N140" s="198">
        <v>0</v>
      </c>
      <c r="O140" s="198">
        <v>0</v>
      </c>
      <c r="P140" s="199">
        <v>0</v>
      </c>
      <c r="Q140" s="199">
        <f>SUM(Q141)</f>
        <v>199.08</v>
      </c>
      <c r="R140" s="199">
        <f t="shared" ref="R140:S140" si="138">SUM(R141)</f>
        <v>0</v>
      </c>
      <c r="S140" s="199">
        <f t="shared" si="138"/>
        <v>0</v>
      </c>
      <c r="T140" s="229"/>
      <c r="U140" s="229"/>
      <c r="V140" s="199">
        <f t="shared" ref="V140:Y140" si="139">SUM(V141)</f>
        <v>0</v>
      </c>
      <c r="W140" s="276">
        <f t="shared" si="139"/>
        <v>0</v>
      </c>
      <c r="X140" s="276">
        <f t="shared" si="139"/>
        <v>0</v>
      </c>
      <c r="Y140" s="276">
        <f t="shared" si="139"/>
        <v>0</v>
      </c>
      <c r="Z140" s="276" t="str">
        <f>IFERROR(BazaZaUpit[[#This Row],[IZVRŠENJE TEKUĆA]]/BazaZaUpit[[#This Row],[IZVRŠENJE PRETHODNA]]*100," ")</f>
        <v xml:space="preserve"> </v>
      </c>
      <c r="AA140" s="276" t="str">
        <f>IFERROR(BazaZaUpit[[#This Row],[IZVRŠENJE TEKUĆA]]/BazaZaUpit[[#This Row],[TEKUĆI PLAN ]]*100," ")</f>
        <v xml:space="preserve"> </v>
      </c>
    </row>
    <row r="141" spans="1:27" ht="12" x14ac:dyDescent="0.3">
      <c r="A141" s="10">
        <v>3121</v>
      </c>
      <c r="B141" s="5" t="s">
        <v>9</v>
      </c>
      <c r="C141" s="5"/>
      <c r="D141" s="5"/>
      <c r="E141" s="5"/>
      <c r="F141" s="5"/>
      <c r="G141" s="5"/>
      <c r="H141" s="5"/>
      <c r="I141" s="5"/>
      <c r="J141" s="6">
        <v>833</v>
      </c>
      <c r="K141" s="6">
        <v>641.61</v>
      </c>
      <c r="L141" s="202">
        <v>0</v>
      </c>
      <c r="M141" s="202"/>
      <c r="N141" s="202">
        <v>0</v>
      </c>
      <c r="O141" s="202">
        <v>0</v>
      </c>
      <c r="P141" s="203">
        <v>0</v>
      </c>
      <c r="Q141" s="204">
        <v>199.08</v>
      </c>
      <c r="R141" s="205"/>
      <c r="S141" s="204"/>
      <c r="T141" s="236"/>
      <c r="U141" s="236"/>
      <c r="V141" s="204"/>
      <c r="W141" s="278"/>
      <c r="X141" s="278"/>
      <c r="Y141" s="278"/>
      <c r="Z141" s="278" t="str">
        <f>IFERROR(BazaZaUpit[[#This Row],[IZVRŠENJE TEKUĆA]]/BazaZaUpit[[#This Row],[IZVRŠENJE PRETHODNA]]*100," ")</f>
        <v xml:space="preserve"> </v>
      </c>
      <c r="AA141" s="278" t="str">
        <f>IFERROR(BazaZaUpit[[#This Row],[IZVRŠENJE TEKUĆA]]/BazaZaUpit[[#This Row],[TEKUĆI PLAN ]]*100," ")</f>
        <v xml:space="preserve"> </v>
      </c>
    </row>
    <row r="142" spans="1:27" s="42" customFormat="1" ht="12" x14ac:dyDescent="0.3">
      <c r="A142" s="68">
        <v>313</v>
      </c>
      <c r="B142" s="69" t="s">
        <v>74</v>
      </c>
      <c r="C142" s="69"/>
      <c r="D142" s="69"/>
      <c r="E142" s="69"/>
      <c r="F142" s="69"/>
      <c r="G142" s="69"/>
      <c r="H142" s="69"/>
      <c r="I142" s="69"/>
      <c r="J142" s="70">
        <f>SUM(J143)</f>
        <v>3146</v>
      </c>
      <c r="K142" s="70">
        <f>SUM(K143)</f>
        <v>3579.79</v>
      </c>
      <c r="L142" s="198">
        <v>0</v>
      </c>
      <c r="M142" s="198"/>
      <c r="N142" s="198">
        <v>0</v>
      </c>
      <c r="O142" s="198">
        <v>0</v>
      </c>
      <c r="P142" s="199">
        <v>0</v>
      </c>
      <c r="Q142" s="199">
        <f>SUM(Q143)</f>
        <v>1909.14</v>
      </c>
      <c r="R142" s="199">
        <f t="shared" ref="R142:S142" si="140">SUM(R143)</f>
        <v>0</v>
      </c>
      <c r="S142" s="199">
        <f t="shared" si="140"/>
        <v>0</v>
      </c>
      <c r="T142" s="229"/>
      <c r="U142" s="229"/>
      <c r="V142" s="199">
        <f t="shared" ref="V142:Y142" si="141">SUM(V143)</f>
        <v>0</v>
      </c>
      <c r="W142" s="276">
        <f t="shared" si="141"/>
        <v>0</v>
      </c>
      <c r="X142" s="276">
        <f t="shared" si="141"/>
        <v>0</v>
      </c>
      <c r="Y142" s="276">
        <f t="shared" si="141"/>
        <v>0</v>
      </c>
      <c r="Z142" s="276" t="str">
        <f>IFERROR(BazaZaUpit[[#This Row],[IZVRŠENJE TEKUĆA]]/BazaZaUpit[[#This Row],[IZVRŠENJE PRETHODNA]]*100," ")</f>
        <v xml:space="preserve"> </v>
      </c>
      <c r="AA142" s="276" t="str">
        <f>IFERROR(BazaZaUpit[[#This Row],[IZVRŠENJE TEKUĆA]]/BazaZaUpit[[#This Row],[TEKUĆI PLAN ]]*100," ")</f>
        <v xml:space="preserve"> </v>
      </c>
    </row>
    <row r="143" spans="1:27" ht="12" x14ac:dyDescent="0.3">
      <c r="A143" s="10">
        <v>3132</v>
      </c>
      <c r="B143" s="5" t="s">
        <v>73</v>
      </c>
      <c r="C143" s="5"/>
      <c r="D143" s="5"/>
      <c r="E143" s="5"/>
      <c r="F143" s="5"/>
      <c r="G143" s="5"/>
      <c r="H143" s="5"/>
      <c r="I143" s="5"/>
      <c r="J143" s="6">
        <v>3146</v>
      </c>
      <c r="K143" s="6">
        <v>3579.79</v>
      </c>
      <c r="L143" s="202">
        <v>0</v>
      </c>
      <c r="M143" s="202"/>
      <c r="N143" s="202">
        <v>0</v>
      </c>
      <c r="O143" s="202">
        <v>0</v>
      </c>
      <c r="P143" s="203">
        <v>0</v>
      </c>
      <c r="Q143" s="204">
        <v>1909.14</v>
      </c>
      <c r="R143" s="205"/>
      <c r="S143" s="204"/>
      <c r="T143" s="236"/>
      <c r="U143" s="236"/>
      <c r="V143" s="204"/>
      <c r="W143" s="278"/>
      <c r="X143" s="278"/>
      <c r="Y143" s="278"/>
      <c r="Z143" s="278" t="str">
        <f>IFERROR(BazaZaUpit[[#This Row],[IZVRŠENJE TEKUĆA]]/BazaZaUpit[[#This Row],[IZVRŠENJE PRETHODNA]]*100," ")</f>
        <v xml:space="preserve"> </v>
      </c>
      <c r="AA143" s="278" t="str">
        <f>IFERROR(BazaZaUpit[[#This Row],[IZVRŠENJE TEKUĆA]]/BazaZaUpit[[#This Row],[TEKUĆI PLAN ]]*100," ")</f>
        <v xml:space="preserve"> </v>
      </c>
    </row>
    <row r="144" spans="1:27" s="42" customFormat="1" ht="12" x14ac:dyDescent="0.3">
      <c r="A144" s="68">
        <v>32</v>
      </c>
      <c r="B144" s="69" t="s">
        <v>21</v>
      </c>
      <c r="C144" s="69"/>
      <c r="D144" s="69"/>
      <c r="E144" s="69"/>
      <c r="F144" s="69"/>
      <c r="G144" s="69"/>
      <c r="H144" s="69"/>
      <c r="I144" s="69"/>
      <c r="J144" s="70">
        <f>SUM(J145+J147+J149+J154+J156)</f>
        <v>821222</v>
      </c>
      <c r="K144" s="70">
        <f>SUM(K145+K147+K149+K154+K156)</f>
        <v>669780.15</v>
      </c>
      <c r="L144" s="198">
        <v>0</v>
      </c>
      <c r="M144" s="198"/>
      <c r="N144" s="198">
        <v>0</v>
      </c>
      <c r="O144" s="198">
        <v>0</v>
      </c>
      <c r="P144" s="199">
        <v>0</v>
      </c>
      <c r="Q144" s="199">
        <f>SUM(Q145+Q147+Q149+Q154+Q156)</f>
        <v>575581.81000000006</v>
      </c>
      <c r="R144" s="199">
        <f t="shared" ref="R144:S144" si="142">SUM(R145+R147+R149+R154+R156)</f>
        <v>0</v>
      </c>
      <c r="S144" s="199">
        <f t="shared" si="142"/>
        <v>0</v>
      </c>
      <c r="T144" s="229"/>
      <c r="U144" s="229"/>
      <c r="V144" s="199">
        <f t="shared" ref="V144:Y144" si="143">SUM(V145+V147+V149+V154+V156)</f>
        <v>0</v>
      </c>
      <c r="W144" s="276">
        <f t="shared" si="143"/>
        <v>0</v>
      </c>
      <c r="X144" s="276">
        <f t="shared" si="143"/>
        <v>0</v>
      </c>
      <c r="Y144" s="276">
        <f t="shared" si="143"/>
        <v>0</v>
      </c>
      <c r="Z144" s="276" t="str">
        <f>IFERROR(BazaZaUpit[[#This Row],[IZVRŠENJE TEKUĆA]]/BazaZaUpit[[#This Row],[IZVRŠENJE PRETHODNA]]*100," ")</f>
        <v xml:space="preserve"> </v>
      </c>
      <c r="AA144" s="276" t="str">
        <f>IFERROR(BazaZaUpit[[#This Row],[IZVRŠENJE TEKUĆA]]/BazaZaUpit[[#This Row],[TEKUĆI PLAN ]]*100," ")</f>
        <v xml:space="preserve"> </v>
      </c>
    </row>
    <row r="145" spans="1:27" s="42" customFormat="1" ht="12" x14ac:dyDescent="0.3">
      <c r="A145" s="68">
        <v>321</v>
      </c>
      <c r="B145" s="69" t="s">
        <v>13</v>
      </c>
      <c r="C145" s="69"/>
      <c r="D145" s="69"/>
      <c r="E145" s="69"/>
      <c r="F145" s="69"/>
      <c r="G145" s="69"/>
      <c r="H145" s="69"/>
      <c r="I145" s="69"/>
      <c r="J145" s="70">
        <f>SUM(J146)</f>
        <v>119451</v>
      </c>
      <c r="K145" s="70">
        <f>SUM(K146)</f>
        <v>106893.38</v>
      </c>
      <c r="L145" s="198">
        <v>0</v>
      </c>
      <c r="M145" s="198"/>
      <c r="N145" s="198">
        <v>0</v>
      </c>
      <c r="O145" s="198">
        <v>0</v>
      </c>
      <c r="P145" s="199">
        <v>0</v>
      </c>
      <c r="Q145" s="199">
        <f>SUM(Q146)</f>
        <v>72318.240000000005</v>
      </c>
      <c r="R145" s="199">
        <f t="shared" ref="R145:S145" si="144">SUM(R146)</f>
        <v>0</v>
      </c>
      <c r="S145" s="199">
        <f t="shared" si="144"/>
        <v>0</v>
      </c>
      <c r="T145" s="229"/>
      <c r="U145" s="229"/>
      <c r="V145" s="199">
        <f t="shared" ref="V145:Y145" si="145">SUM(V146)</f>
        <v>0</v>
      </c>
      <c r="W145" s="276">
        <f t="shared" si="145"/>
        <v>0</v>
      </c>
      <c r="X145" s="276">
        <f t="shared" si="145"/>
        <v>0</v>
      </c>
      <c r="Y145" s="276">
        <f t="shared" si="145"/>
        <v>0</v>
      </c>
      <c r="Z145" s="276" t="str">
        <f>IFERROR(BazaZaUpit[[#This Row],[IZVRŠENJE TEKUĆA]]/BazaZaUpit[[#This Row],[IZVRŠENJE PRETHODNA]]*100," ")</f>
        <v xml:space="preserve"> </v>
      </c>
      <c r="AA145" s="276" t="str">
        <f>IFERROR(BazaZaUpit[[#This Row],[IZVRŠENJE TEKUĆA]]/BazaZaUpit[[#This Row],[TEKUĆI PLAN ]]*100," ")</f>
        <v xml:space="preserve"> </v>
      </c>
    </row>
    <row r="146" spans="1:27" ht="12" x14ac:dyDescent="0.3">
      <c r="A146" s="10">
        <v>3211</v>
      </c>
      <c r="B146" s="5" t="s">
        <v>12</v>
      </c>
      <c r="C146" s="5"/>
      <c r="D146" s="5"/>
      <c r="E146" s="5"/>
      <c r="F146" s="5"/>
      <c r="G146" s="5"/>
      <c r="H146" s="5"/>
      <c r="I146" s="5"/>
      <c r="J146" s="6">
        <v>119451</v>
      </c>
      <c r="K146" s="6">
        <v>106893.38</v>
      </c>
      <c r="L146" s="202">
        <v>0</v>
      </c>
      <c r="M146" s="202"/>
      <c r="N146" s="202">
        <v>0</v>
      </c>
      <c r="O146" s="202">
        <v>0</v>
      </c>
      <c r="P146" s="203">
        <v>0</v>
      </c>
      <c r="Q146" s="204">
        <v>72318.240000000005</v>
      </c>
      <c r="R146" s="205"/>
      <c r="S146" s="204"/>
      <c r="T146" s="236"/>
      <c r="U146" s="236"/>
      <c r="V146" s="204"/>
      <c r="W146" s="278"/>
      <c r="X146" s="278"/>
      <c r="Y146" s="278"/>
      <c r="Z146" s="278" t="str">
        <f>IFERROR(BazaZaUpit[[#This Row],[IZVRŠENJE TEKUĆA]]/BazaZaUpit[[#This Row],[IZVRŠENJE PRETHODNA]]*100," ")</f>
        <v xml:space="preserve"> </v>
      </c>
      <c r="AA146" s="278" t="str">
        <f>IFERROR(BazaZaUpit[[#This Row],[IZVRŠENJE TEKUĆA]]/BazaZaUpit[[#This Row],[TEKUĆI PLAN ]]*100," ")</f>
        <v xml:space="preserve"> </v>
      </c>
    </row>
    <row r="147" spans="1:27" s="42" customFormat="1" ht="12" x14ac:dyDescent="0.3">
      <c r="A147" s="68">
        <v>322</v>
      </c>
      <c r="B147" s="69" t="s">
        <v>15</v>
      </c>
      <c r="C147" s="69"/>
      <c r="D147" s="69"/>
      <c r="E147" s="69"/>
      <c r="F147" s="69"/>
      <c r="G147" s="69"/>
      <c r="H147" s="69"/>
      <c r="I147" s="69"/>
      <c r="J147" s="70">
        <f>SUM(J148)</f>
        <v>17718</v>
      </c>
      <c r="K147" s="70">
        <f>SUM(K148)</f>
        <v>2610.4499999999998</v>
      </c>
      <c r="L147" s="198">
        <v>0</v>
      </c>
      <c r="M147" s="198"/>
      <c r="N147" s="198">
        <v>0</v>
      </c>
      <c r="O147" s="198">
        <v>0</v>
      </c>
      <c r="P147" s="199">
        <v>0</v>
      </c>
      <c r="Q147" s="199">
        <f>SUM(Q148)</f>
        <v>2610.4499999999998</v>
      </c>
      <c r="R147" s="199">
        <f t="shared" ref="R147:S147" si="146">SUM(R148)</f>
        <v>0</v>
      </c>
      <c r="S147" s="199">
        <f t="shared" si="146"/>
        <v>0</v>
      </c>
      <c r="T147" s="229"/>
      <c r="U147" s="229"/>
      <c r="V147" s="199">
        <f t="shared" ref="V147:Y147" si="147">SUM(V148)</f>
        <v>0</v>
      </c>
      <c r="W147" s="276">
        <f t="shared" si="147"/>
        <v>0</v>
      </c>
      <c r="X147" s="276">
        <f t="shared" si="147"/>
        <v>0</v>
      </c>
      <c r="Y147" s="276">
        <f t="shared" si="147"/>
        <v>0</v>
      </c>
      <c r="Z147" s="276" t="str">
        <f>IFERROR(BazaZaUpit[[#This Row],[IZVRŠENJE TEKUĆA]]/BazaZaUpit[[#This Row],[IZVRŠENJE PRETHODNA]]*100," ")</f>
        <v xml:space="preserve"> </v>
      </c>
      <c r="AA147" s="276" t="str">
        <f>IFERROR(BazaZaUpit[[#This Row],[IZVRŠENJE TEKUĆA]]/BazaZaUpit[[#This Row],[TEKUĆI PLAN ]]*100," ")</f>
        <v xml:space="preserve"> </v>
      </c>
    </row>
    <row r="148" spans="1:27" ht="12" x14ac:dyDescent="0.3">
      <c r="A148" s="10">
        <v>3221</v>
      </c>
      <c r="B148" s="5" t="s">
        <v>75</v>
      </c>
      <c r="C148" s="5"/>
      <c r="D148" s="5"/>
      <c r="E148" s="5"/>
      <c r="F148" s="5"/>
      <c r="G148" s="5"/>
      <c r="H148" s="5"/>
      <c r="I148" s="5"/>
      <c r="J148" s="6">
        <v>17718</v>
      </c>
      <c r="K148" s="6">
        <v>2610.4499999999998</v>
      </c>
      <c r="L148" s="202">
        <v>0</v>
      </c>
      <c r="M148" s="202"/>
      <c r="N148" s="202">
        <v>0</v>
      </c>
      <c r="O148" s="202">
        <v>0</v>
      </c>
      <c r="P148" s="203">
        <v>0</v>
      </c>
      <c r="Q148" s="204">
        <v>2610.4499999999998</v>
      </c>
      <c r="R148" s="205"/>
      <c r="S148" s="204"/>
      <c r="T148" s="236"/>
      <c r="U148" s="236"/>
      <c r="V148" s="204"/>
      <c r="W148" s="278"/>
      <c r="X148" s="278"/>
      <c r="Y148" s="278"/>
      <c r="Z148" s="278" t="str">
        <f>IFERROR(BazaZaUpit[[#This Row],[IZVRŠENJE TEKUĆA]]/BazaZaUpit[[#This Row],[IZVRŠENJE PRETHODNA]]*100," ")</f>
        <v xml:space="preserve"> </v>
      </c>
      <c r="AA148" s="278" t="str">
        <f>IFERROR(BazaZaUpit[[#This Row],[IZVRŠENJE TEKUĆA]]/BazaZaUpit[[#This Row],[TEKUĆI PLAN ]]*100," ")</f>
        <v xml:space="preserve"> </v>
      </c>
    </row>
    <row r="149" spans="1:27" s="42" customFormat="1" ht="12" x14ac:dyDescent="0.3">
      <c r="A149" s="68">
        <v>323</v>
      </c>
      <c r="B149" s="69" t="s">
        <v>17</v>
      </c>
      <c r="C149" s="69"/>
      <c r="D149" s="69"/>
      <c r="E149" s="69"/>
      <c r="F149" s="69"/>
      <c r="G149" s="69"/>
      <c r="H149" s="69"/>
      <c r="I149" s="69"/>
      <c r="J149" s="70">
        <f>SUM(J150:J153)</f>
        <v>420267</v>
      </c>
      <c r="K149" s="70">
        <f>SUM(K150:K153)</f>
        <v>443517.04</v>
      </c>
      <c r="L149" s="198">
        <v>0</v>
      </c>
      <c r="M149" s="198"/>
      <c r="N149" s="198">
        <v>0</v>
      </c>
      <c r="O149" s="198">
        <v>0</v>
      </c>
      <c r="P149" s="199">
        <v>0</v>
      </c>
      <c r="Q149" s="199">
        <f>SUM(Q150:Q153)</f>
        <v>408988.69</v>
      </c>
      <c r="R149" s="199">
        <f t="shared" ref="R149:S149" si="148">SUM(R150:R153)</f>
        <v>0</v>
      </c>
      <c r="S149" s="199">
        <f t="shared" si="148"/>
        <v>0</v>
      </c>
      <c r="T149" s="229"/>
      <c r="U149" s="229"/>
      <c r="V149" s="199">
        <f t="shared" ref="V149:Y149" si="149">SUM(V150:V153)</f>
        <v>0</v>
      </c>
      <c r="W149" s="276">
        <f t="shared" si="149"/>
        <v>0</v>
      </c>
      <c r="X149" s="276">
        <f t="shared" si="149"/>
        <v>0</v>
      </c>
      <c r="Y149" s="276">
        <f t="shared" si="149"/>
        <v>0</v>
      </c>
      <c r="Z149" s="276" t="str">
        <f>IFERROR(BazaZaUpit[[#This Row],[IZVRŠENJE TEKUĆA]]/BazaZaUpit[[#This Row],[IZVRŠENJE PRETHODNA]]*100," ")</f>
        <v xml:space="preserve"> </v>
      </c>
      <c r="AA149" s="276" t="str">
        <f>IFERROR(BazaZaUpit[[#This Row],[IZVRŠENJE TEKUĆA]]/BazaZaUpit[[#This Row],[TEKUĆI PLAN ]]*100," ")</f>
        <v xml:space="preserve"> </v>
      </c>
    </row>
    <row r="150" spans="1:27" ht="12" x14ac:dyDescent="0.3">
      <c r="A150" s="10">
        <v>3231</v>
      </c>
      <c r="B150" s="5" t="s">
        <v>114</v>
      </c>
      <c r="C150" s="5"/>
      <c r="D150" s="5"/>
      <c r="E150" s="5"/>
      <c r="F150" s="5"/>
      <c r="G150" s="5"/>
      <c r="H150" s="5"/>
      <c r="I150" s="5"/>
      <c r="J150" s="6">
        <v>664</v>
      </c>
      <c r="K150" s="6">
        <v>550.79999999999995</v>
      </c>
      <c r="L150" s="202">
        <v>0</v>
      </c>
      <c r="M150" s="202"/>
      <c r="N150" s="202">
        <v>0</v>
      </c>
      <c r="O150" s="202">
        <v>0</v>
      </c>
      <c r="P150" s="203">
        <v>0</v>
      </c>
      <c r="Q150" s="204">
        <v>550.79999999999995</v>
      </c>
      <c r="R150" s="205"/>
      <c r="S150" s="204"/>
      <c r="T150" s="236"/>
      <c r="U150" s="236"/>
      <c r="V150" s="204"/>
      <c r="W150" s="278"/>
      <c r="X150" s="278"/>
      <c r="Y150" s="278"/>
      <c r="Z150" s="278" t="str">
        <f>IFERROR(BazaZaUpit[[#This Row],[IZVRŠENJE TEKUĆA]]/BazaZaUpit[[#This Row],[IZVRŠENJE PRETHODNA]]*100," ")</f>
        <v xml:space="preserve"> </v>
      </c>
      <c r="AA150" s="278" t="str">
        <f>IFERROR(BazaZaUpit[[#This Row],[IZVRŠENJE TEKUĆA]]/BazaZaUpit[[#This Row],[TEKUĆI PLAN ]]*100," ")</f>
        <v xml:space="preserve"> </v>
      </c>
    </row>
    <row r="151" spans="1:27" ht="12" x14ac:dyDescent="0.3">
      <c r="A151" s="10">
        <v>3233</v>
      </c>
      <c r="B151" s="5" t="s">
        <v>48</v>
      </c>
      <c r="C151" s="5"/>
      <c r="D151" s="5"/>
      <c r="E151" s="5"/>
      <c r="F151" s="5"/>
      <c r="G151" s="5"/>
      <c r="H151" s="5"/>
      <c r="I151" s="5"/>
      <c r="J151" s="6">
        <v>14931</v>
      </c>
      <c r="K151" s="6">
        <v>12463.91</v>
      </c>
      <c r="L151" s="202">
        <v>0</v>
      </c>
      <c r="M151" s="202"/>
      <c r="N151" s="202">
        <v>0</v>
      </c>
      <c r="O151" s="202">
        <v>0</v>
      </c>
      <c r="P151" s="203">
        <v>0</v>
      </c>
      <c r="Q151" s="204"/>
      <c r="R151" s="205"/>
      <c r="S151" s="204"/>
      <c r="T151" s="236"/>
      <c r="U151" s="236"/>
      <c r="V151" s="204"/>
      <c r="W151" s="278"/>
      <c r="X151" s="278"/>
      <c r="Y151" s="278"/>
      <c r="Z151" s="278" t="str">
        <f>IFERROR(BazaZaUpit[[#This Row],[IZVRŠENJE TEKUĆA]]/BazaZaUpit[[#This Row],[IZVRŠENJE PRETHODNA]]*100," ")</f>
        <v xml:space="preserve"> </v>
      </c>
      <c r="AA151" s="278" t="str">
        <f>IFERROR(BazaZaUpit[[#This Row],[IZVRŠENJE TEKUĆA]]/BazaZaUpit[[#This Row],[TEKUĆI PLAN ]]*100," ")</f>
        <v xml:space="preserve"> </v>
      </c>
    </row>
    <row r="152" spans="1:27" ht="12" x14ac:dyDescent="0.3">
      <c r="A152" s="10">
        <v>3235</v>
      </c>
      <c r="B152" s="5" t="s">
        <v>95</v>
      </c>
      <c r="C152" s="5"/>
      <c r="D152" s="5"/>
      <c r="E152" s="5"/>
      <c r="F152" s="5"/>
      <c r="G152" s="5"/>
      <c r="H152" s="5"/>
      <c r="I152" s="5"/>
      <c r="J152" s="6">
        <v>1526</v>
      </c>
      <c r="K152" s="6">
        <v>4263.79</v>
      </c>
      <c r="L152" s="202">
        <v>0</v>
      </c>
      <c r="M152" s="202"/>
      <c r="N152" s="202">
        <v>0</v>
      </c>
      <c r="O152" s="202">
        <v>0</v>
      </c>
      <c r="P152" s="203">
        <v>0</v>
      </c>
      <c r="Q152" s="204"/>
      <c r="R152" s="205"/>
      <c r="S152" s="204"/>
      <c r="T152" s="236"/>
      <c r="U152" s="236"/>
      <c r="V152" s="204"/>
      <c r="W152" s="278"/>
      <c r="X152" s="278"/>
      <c r="Y152" s="278"/>
      <c r="Z152" s="278" t="str">
        <f>IFERROR(BazaZaUpit[[#This Row],[IZVRŠENJE TEKUĆA]]/BazaZaUpit[[#This Row],[IZVRŠENJE PRETHODNA]]*100," ")</f>
        <v xml:space="preserve"> </v>
      </c>
      <c r="AA152" s="278" t="str">
        <f>IFERROR(BazaZaUpit[[#This Row],[IZVRŠENJE TEKUĆA]]/BazaZaUpit[[#This Row],[TEKUĆI PLAN ]]*100," ")</f>
        <v xml:space="preserve"> </v>
      </c>
    </row>
    <row r="153" spans="1:27" ht="12" x14ac:dyDescent="0.3">
      <c r="A153" s="10">
        <v>3237</v>
      </c>
      <c r="B153" s="5" t="s">
        <v>50</v>
      </c>
      <c r="C153" s="5"/>
      <c r="D153" s="5"/>
      <c r="E153" s="5"/>
      <c r="F153" s="5"/>
      <c r="G153" s="5"/>
      <c r="H153" s="5"/>
      <c r="I153" s="5"/>
      <c r="J153" s="6">
        <v>403146</v>
      </c>
      <c r="K153" s="6">
        <v>426238.54</v>
      </c>
      <c r="L153" s="202">
        <v>0</v>
      </c>
      <c r="M153" s="202"/>
      <c r="N153" s="202">
        <v>0</v>
      </c>
      <c r="O153" s="202">
        <v>0</v>
      </c>
      <c r="P153" s="203">
        <v>0</v>
      </c>
      <c r="Q153" s="204">
        <v>408437.89</v>
      </c>
      <c r="R153" s="205"/>
      <c r="S153" s="204"/>
      <c r="T153" s="236"/>
      <c r="U153" s="236"/>
      <c r="V153" s="204"/>
      <c r="W153" s="278"/>
      <c r="X153" s="278"/>
      <c r="Y153" s="278"/>
      <c r="Z153" s="278" t="str">
        <f>IFERROR(BazaZaUpit[[#This Row],[IZVRŠENJE TEKUĆA]]/BazaZaUpit[[#This Row],[IZVRŠENJE PRETHODNA]]*100," ")</f>
        <v xml:space="preserve"> </v>
      </c>
      <c r="AA153" s="278" t="str">
        <f>IFERROR(BazaZaUpit[[#This Row],[IZVRŠENJE TEKUĆA]]/BazaZaUpit[[#This Row],[TEKUĆI PLAN ]]*100," ")</f>
        <v xml:space="preserve"> </v>
      </c>
    </row>
    <row r="154" spans="1:27" s="42" customFormat="1" ht="12" x14ac:dyDescent="0.3">
      <c r="A154" s="68">
        <v>324</v>
      </c>
      <c r="B154" s="69" t="s">
        <v>111</v>
      </c>
      <c r="C154" s="69"/>
      <c r="D154" s="69"/>
      <c r="E154" s="69"/>
      <c r="F154" s="69"/>
      <c r="G154" s="69"/>
      <c r="H154" s="69"/>
      <c r="I154" s="69"/>
      <c r="J154" s="70">
        <f>SUM(J155)</f>
        <v>223970</v>
      </c>
      <c r="K154" s="70">
        <f>SUM(K155)</f>
        <v>105650.1</v>
      </c>
      <c r="L154" s="198">
        <v>0</v>
      </c>
      <c r="M154" s="198"/>
      <c r="N154" s="198">
        <v>0</v>
      </c>
      <c r="O154" s="198">
        <v>0</v>
      </c>
      <c r="P154" s="199">
        <v>0</v>
      </c>
      <c r="Q154" s="199">
        <f>SUM(Q155)</f>
        <v>88234.12</v>
      </c>
      <c r="R154" s="199">
        <f t="shared" ref="R154:S154" si="150">SUM(R155)</f>
        <v>0</v>
      </c>
      <c r="S154" s="199">
        <f t="shared" si="150"/>
        <v>0</v>
      </c>
      <c r="T154" s="229"/>
      <c r="U154" s="229"/>
      <c r="V154" s="199">
        <f t="shared" ref="V154:Y154" si="151">SUM(V155)</f>
        <v>0</v>
      </c>
      <c r="W154" s="276">
        <f t="shared" si="151"/>
        <v>0</v>
      </c>
      <c r="X154" s="276">
        <f t="shared" si="151"/>
        <v>0</v>
      </c>
      <c r="Y154" s="276">
        <f t="shared" si="151"/>
        <v>0</v>
      </c>
      <c r="Z154" s="276" t="str">
        <f>IFERROR(BazaZaUpit[[#This Row],[IZVRŠENJE TEKUĆA]]/BazaZaUpit[[#This Row],[IZVRŠENJE PRETHODNA]]*100," ")</f>
        <v xml:space="preserve"> </v>
      </c>
      <c r="AA154" s="276" t="str">
        <f>IFERROR(BazaZaUpit[[#This Row],[IZVRŠENJE TEKUĆA]]/BazaZaUpit[[#This Row],[TEKUĆI PLAN ]]*100," ")</f>
        <v xml:space="preserve"> </v>
      </c>
    </row>
    <row r="155" spans="1:27" ht="12" x14ac:dyDescent="0.3">
      <c r="A155" s="10">
        <v>3241</v>
      </c>
      <c r="B155" s="5" t="s">
        <v>111</v>
      </c>
      <c r="C155" s="5"/>
      <c r="D155" s="5"/>
      <c r="E155" s="5"/>
      <c r="F155" s="5"/>
      <c r="G155" s="5"/>
      <c r="H155" s="5"/>
      <c r="I155" s="5"/>
      <c r="J155" s="6">
        <v>223970</v>
      </c>
      <c r="K155" s="6">
        <v>105650.1</v>
      </c>
      <c r="L155" s="202">
        <v>0</v>
      </c>
      <c r="M155" s="202"/>
      <c r="N155" s="202">
        <v>0</v>
      </c>
      <c r="O155" s="202">
        <v>0</v>
      </c>
      <c r="P155" s="203">
        <v>0</v>
      </c>
      <c r="Q155" s="204">
        <v>88234.12</v>
      </c>
      <c r="R155" s="220"/>
      <c r="S155" s="221"/>
      <c r="T155" s="236"/>
      <c r="U155" s="236"/>
      <c r="V155" s="221"/>
      <c r="W155" s="279"/>
      <c r="X155" s="279"/>
      <c r="Y155" s="279"/>
      <c r="Z155" s="279" t="str">
        <f>IFERROR(BazaZaUpit[[#This Row],[IZVRŠENJE TEKUĆA]]/BazaZaUpit[[#This Row],[IZVRŠENJE PRETHODNA]]*100," ")</f>
        <v xml:space="preserve"> </v>
      </c>
      <c r="AA155" s="279" t="str">
        <f>IFERROR(BazaZaUpit[[#This Row],[IZVRŠENJE TEKUĆA]]/BazaZaUpit[[#This Row],[TEKUĆI PLAN ]]*100," ")</f>
        <v xml:space="preserve"> </v>
      </c>
    </row>
    <row r="156" spans="1:27" s="42" customFormat="1" ht="12" x14ac:dyDescent="0.3">
      <c r="A156" s="68">
        <v>329</v>
      </c>
      <c r="B156" s="69" t="s">
        <v>20</v>
      </c>
      <c r="C156" s="69"/>
      <c r="D156" s="69"/>
      <c r="E156" s="69"/>
      <c r="F156" s="69"/>
      <c r="G156" s="69"/>
      <c r="H156" s="69"/>
      <c r="I156" s="69"/>
      <c r="J156" s="70">
        <f>SUM(J157:J159)</f>
        <v>39816</v>
      </c>
      <c r="K156" s="70">
        <f>SUM(K157:K159)</f>
        <v>11109.18</v>
      </c>
      <c r="L156" s="198">
        <v>0</v>
      </c>
      <c r="M156" s="198"/>
      <c r="N156" s="198">
        <v>0</v>
      </c>
      <c r="O156" s="198">
        <v>0</v>
      </c>
      <c r="P156" s="199">
        <v>0</v>
      </c>
      <c r="Q156" s="199">
        <f>SUM(Q157:Q159)</f>
        <v>3430.31</v>
      </c>
      <c r="R156" s="199">
        <f t="shared" ref="R156:S156" si="152">SUM(R157:R159)</f>
        <v>0</v>
      </c>
      <c r="S156" s="199">
        <f t="shared" si="152"/>
        <v>0</v>
      </c>
      <c r="T156" s="229"/>
      <c r="U156" s="229"/>
      <c r="V156" s="199">
        <f t="shared" ref="V156:Y156" si="153">SUM(V157:V159)</f>
        <v>0</v>
      </c>
      <c r="W156" s="276">
        <f t="shared" si="153"/>
        <v>0</v>
      </c>
      <c r="X156" s="276">
        <f t="shared" si="153"/>
        <v>0</v>
      </c>
      <c r="Y156" s="276">
        <f t="shared" si="153"/>
        <v>0</v>
      </c>
      <c r="Z156" s="276" t="str">
        <f>IFERROR(BazaZaUpit[[#This Row],[IZVRŠENJE TEKUĆA]]/BazaZaUpit[[#This Row],[IZVRŠENJE PRETHODNA]]*100," ")</f>
        <v xml:space="preserve"> </v>
      </c>
      <c r="AA156" s="276" t="str">
        <f>IFERROR(BazaZaUpit[[#This Row],[IZVRŠENJE TEKUĆA]]/BazaZaUpit[[#This Row],[TEKUĆI PLAN ]]*100," ")</f>
        <v xml:space="preserve"> </v>
      </c>
    </row>
    <row r="157" spans="1:27" ht="12" x14ac:dyDescent="0.3">
      <c r="A157" s="10">
        <v>3292</v>
      </c>
      <c r="B157" s="5" t="s">
        <v>18</v>
      </c>
      <c r="C157" s="5"/>
      <c r="D157" s="5"/>
      <c r="E157" s="5"/>
      <c r="F157" s="5"/>
      <c r="G157" s="5"/>
      <c r="H157" s="5"/>
      <c r="I157" s="5"/>
      <c r="J157" s="6">
        <v>0</v>
      </c>
      <c r="K157" s="6"/>
      <c r="L157" s="202">
        <v>0</v>
      </c>
      <c r="M157" s="202"/>
      <c r="N157" s="202">
        <v>0</v>
      </c>
      <c r="O157" s="202">
        <v>0</v>
      </c>
      <c r="P157" s="203">
        <v>0</v>
      </c>
      <c r="Q157" s="221"/>
      <c r="R157" s="220"/>
      <c r="S157" s="221"/>
      <c r="T157" s="236"/>
      <c r="U157" s="236"/>
      <c r="V157" s="221"/>
      <c r="W157" s="279"/>
      <c r="X157" s="279"/>
      <c r="Y157" s="279"/>
      <c r="Z157" s="279" t="str">
        <f>IFERROR(BazaZaUpit[[#This Row],[IZVRŠENJE TEKUĆA]]/BazaZaUpit[[#This Row],[IZVRŠENJE PRETHODNA]]*100," ")</f>
        <v xml:space="preserve"> </v>
      </c>
      <c r="AA157" s="279" t="str">
        <f>IFERROR(BazaZaUpit[[#This Row],[IZVRŠENJE TEKUĆA]]/BazaZaUpit[[#This Row],[TEKUĆI PLAN ]]*100," ")</f>
        <v xml:space="preserve"> </v>
      </c>
    </row>
    <row r="158" spans="1:27" ht="12" x14ac:dyDescent="0.3">
      <c r="A158" s="10">
        <v>3293</v>
      </c>
      <c r="B158" s="5" t="s">
        <v>19</v>
      </c>
      <c r="C158" s="5"/>
      <c r="D158" s="5"/>
      <c r="E158" s="5"/>
      <c r="F158" s="5"/>
      <c r="G158" s="5"/>
      <c r="H158" s="5"/>
      <c r="I158" s="5"/>
      <c r="J158" s="6">
        <v>19908</v>
      </c>
      <c r="K158" s="6">
        <v>8049.11</v>
      </c>
      <c r="L158" s="202">
        <v>0</v>
      </c>
      <c r="M158" s="202"/>
      <c r="N158" s="202">
        <v>0</v>
      </c>
      <c r="O158" s="202">
        <v>0</v>
      </c>
      <c r="P158" s="203">
        <v>0</v>
      </c>
      <c r="Q158" s="204">
        <v>3403.77</v>
      </c>
      <c r="R158" s="205"/>
      <c r="S158" s="204"/>
      <c r="T158" s="236"/>
      <c r="U158" s="236"/>
      <c r="V158" s="204"/>
      <c r="W158" s="278"/>
      <c r="X158" s="278"/>
      <c r="Y158" s="278"/>
      <c r="Z158" s="278" t="str">
        <f>IFERROR(BazaZaUpit[[#This Row],[IZVRŠENJE TEKUĆA]]/BazaZaUpit[[#This Row],[IZVRŠENJE PRETHODNA]]*100," ")</f>
        <v xml:space="preserve"> </v>
      </c>
      <c r="AA158" s="278" t="str">
        <f>IFERROR(BazaZaUpit[[#This Row],[IZVRŠENJE TEKUĆA]]/BazaZaUpit[[#This Row],[TEKUĆI PLAN ]]*100," ")</f>
        <v xml:space="preserve"> </v>
      </c>
    </row>
    <row r="159" spans="1:27" ht="12" x14ac:dyDescent="0.3">
      <c r="A159" s="10">
        <v>3299</v>
      </c>
      <c r="B159" s="5" t="s">
        <v>20</v>
      </c>
      <c r="C159" s="5"/>
      <c r="D159" s="5"/>
      <c r="E159" s="5"/>
      <c r="F159" s="5"/>
      <c r="G159" s="5"/>
      <c r="H159" s="5"/>
      <c r="I159" s="5"/>
      <c r="J159" s="6">
        <v>19908</v>
      </c>
      <c r="K159" s="6">
        <v>3060.07</v>
      </c>
      <c r="L159" s="202">
        <v>0</v>
      </c>
      <c r="M159" s="202"/>
      <c r="N159" s="202">
        <v>0</v>
      </c>
      <c r="O159" s="202">
        <v>0</v>
      </c>
      <c r="P159" s="203">
        <v>0</v>
      </c>
      <c r="Q159" s="270">
        <v>26.54</v>
      </c>
      <c r="R159" s="205"/>
      <c r="S159" s="204"/>
      <c r="T159" s="236"/>
      <c r="U159" s="236"/>
      <c r="V159" s="204"/>
      <c r="W159" s="278"/>
      <c r="X159" s="278"/>
      <c r="Y159" s="278"/>
      <c r="Z159" s="278" t="str">
        <f>IFERROR(BazaZaUpit[[#This Row],[IZVRŠENJE TEKUĆA]]/BazaZaUpit[[#This Row],[IZVRŠENJE PRETHODNA]]*100," ")</f>
        <v xml:space="preserve"> </v>
      </c>
      <c r="AA159" s="278" t="str">
        <f>IFERROR(BazaZaUpit[[#This Row],[IZVRŠENJE TEKUĆA]]/BazaZaUpit[[#This Row],[TEKUĆI PLAN ]]*100," ")</f>
        <v xml:space="preserve"> </v>
      </c>
    </row>
    <row r="160" spans="1:27" s="42" customFormat="1" ht="12" x14ac:dyDescent="0.3">
      <c r="A160" s="68">
        <v>34</v>
      </c>
      <c r="B160" s="69" t="s">
        <v>23</v>
      </c>
      <c r="C160" s="69"/>
      <c r="D160" s="69"/>
      <c r="E160" s="69"/>
      <c r="F160" s="69"/>
      <c r="G160" s="69"/>
      <c r="H160" s="69"/>
      <c r="I160" s="69"/>
      <c r="J160" s="70">
        <f>SUM(J161)</f>
        <v>1991</v>
      </c>
      <c r="K160" s="70">
        <f>SUM(K161)</f>
        <v>0</v>
      </c>
      <c r="L160" s="198">
        <v>0</v>
      </c>
      <c r="M160" s="198"/>
      <c r="N160" s="198">
        <v>0</v>
      </c>
      <c r="O160" s="198">
        <v>0</v>
      </c>
      <c r="P160" s="199">
        <v>0</v>
      </c>
      <c r="Q160" s="199">
        <f>SUM(Q161)</f>
        <v>0</v>
      </c>
      <c r="R160" s="199">
        <v>0</v>
      </c>
      <c r="S160" s="199">
        <v>0</v>
      </c>
      <c r="T160" s="229"/>
      <c r="U160" s="229"/>
      <c r="V160" s="199">
        <v>0</v>
      </c>
      <c r="W160" s="276">
        <v>0</v>
      </c>
      <c r="X160" s="276">
        <v>0</v>
      </c>
      <c r="Y160" s="276">
        <v>0</v>
      </c>
      <c r="Z160" s="276" t="str">
        <f>IFERROR(BazaZaUpit[[#This Row],[IZVRŠENJE TEKUĆA]]/BazaZaUpit[[#This Row],[IZVRŠENJE PRETHODNA]]*100," ")</f>
        <v xml:space="preserve"> </v>
      </c>
      <c r="AA160" s="276" t="str">
        <f>IFERROR(BazaZaUpit[[#This Row],[IZVRŠENJE TEKUĆA]]/BazaZaUpit[[#This Row],[TEKUĆI PLAN ]]*100," ")</f>
        <v xml:space="preserve"> </v>
      </c>
    </row>
    <row r="161" spans="1:27" s="42" customFormat="1" ht="12" x14ac:dyDescent="0.3">
      <c r="A161" s="68">
        <v>343</v>
      </c>
      <c r="B161" s="69" t="s">
        <v>22</v>
      </c>
      <c r="C161" s="69"/>
      <c r="D161" s="69"/>
      <c r="E161" s="69"/>
      <c r="F161" s="69"/>
      <c r="G161" s="69"/>
      <c r="H161" s="69"/>
      <c r="I161" s="69"/>
      <c r="J161" s="70">
        <f>SUM(J162)</f>
        <v>1991</v>
      </c>
      <c r="K161" s="70">
        <f>SUM(K162)</f>
        <v>0</v>
      </c>
      <c r="L161" s="198">
        <v>0</v>
      </c>
      <c r="M161" s="198"/>
      <c r="N161" s="198">
        <v>0</v>
      </c>
      <c r="O161" s="198">
        <v>0</v>
      </c>
      <c r="P161" s="199">
        <v>0</v>
      </c>
      <c r="Q161" s="199">
        <f>SUM(Q162)</f>
        <v>0</v>
      </c>
      <c r="R161" s="199">
        <v>0</v>
      </c>
      <c r="S161" s="199">
        <v>0</v>
      </c>
      <c r="T161" s="229"/>
      <c r="U161" s="229"/>
      <c r="V161" s="199">
        <v>0</v>
      </c>
      <c r="W161" s="276">
        <v>0</v>
      </c>
      <c r="X161" s="276">
        <v>0</v>
      </c>
      <c r="Y161" s="276">
        <v>0</v>
      </c>
      <c r="Z161" s="276" t="str">
        <f>IFERROR(BazaZaUpit[[#This Row],[IZVRŠENJE TEKUĆA]]/BazaZaUpit[[#This Row],[IZVRŠENJE PRETHODNA]]*100," ")</f>
        <v xml:space="preserve"> </v>
      </c>
      <c r="AA161" s="276" t="str">
        <f>IFERROR(BazaZaUpit[[#This Row],[IZVRŠENJE TEKUĆA]]/BazaZaUpit[[#This Row],[TEKUĆI PLAN ]]*100," ")</f>
        <v xml:space="preserve"> </v>
      </c>
    </row>
    <row r="162" spans="1:27" ht="12" x14ac:dyDescent="0.3">
      <c r="A162" s="10">
        <v>3431</v>
      </c>
      <c r="B162" s="5" t="s">
        <v>76</v>
      </c>
      <c r="C162" s="5"/>
      <c r="D162" s="5"/>
      <c r="E162" s="5"/>
      <c r="F162" s="5"/>
      <c r="G162" s="5"/>
      <c r="H162" s="5"/>
      <c r="I162" s="5"/>
      <c r="J162" s="6">
        <v>1991</v>
      </c>
      <c r="K162" s="6"/>
      <c r="L162" s="202">
        <v>0</v>
      </c>
      <c r="M162" s="202"/>
      <c r="N162" s="202">
        <v>0</v>
      </c>
      <c r="O162" s="202">
        <v>0</v>
      </c>
      <c r="P162" s="203">
        <v>0</v>
      </c>
      <c r="Q162" s="221"/>
      <c r="R162" s="220"/>
      <c r="S162" s="221"/>
      <c r="T162" s="236"/>
      <c r="U162" s="236"/>
      <c r="V162" s="221"/>
      <c r="W162" s="279"/>
      <c r="X162" s="279"/>
      <c r="Y162" s="279"/>
      <c r="Z162" s="279" t="str">
        <f>IFERROR(BazaZaUpit[[#This Row],[IZVRŠENJE TEKUĆA]]/BazaZaUpit[[#This Row],[IZVRŠENJE PRETHODNA]]*100," ")</f>
        <v xml:space="preserve"> </v>
      </c>
      <c r="AA162" s="279" t="str">
        <f>IFERROR(BazaZaUpit[[#This Row],[IZVRŠENJE TEKUĆA]]/BazaZaUpit[[#This Row],[TEKUĆI PLAN ]]*100," ")</f>
        <v xml:space="preserve"> </v>
      </c>
    </row>
    <row r="163" spans="1:27" ht="12" x14ac:dyDescent="0.3">
      <c r="A163" s="65">
        <v>4</v>
      </c>
      <c r="B163" s="66" t="s">
        <v>112</v>
      </c>
      <c r="C163" s="66"/>
      <c r="D163" s="66"/>
      <c r="E163" s="66"/>
      <c r="F163" s="66"/>
      <c r="G163" s="66"/>
      <c r="H163" s="66"/>
      <c r="I163" s="66"/>
      <c r="J163" s="67">
        <f t="shared" ref="J163:K165" si="154">SUM(J164)</f>
        <v>14931</v>
      </c>
      <c r="K163" s="67">
        <f t="shared" si="154"/>
        <v>0</v>
      </c>
      <c r="L163" s="196">
        <f t="shared" ref="L163:P163" si="155">SUM(L164)</f>
        <v>0</v>
      </c>
      <c r="M163" s="196"/>
      <c r="N163" s="196">
        <f t="shared" si="155"/>
        <v>0</v>
      </c>
      <c r="O163" s="196">
        <f t="shared" si="155"/>
        <v>0</v>
      </c>
      <c r="P163" s="197">
        <f t="shared" si="155"/>
        <v>0</v>
      </c>
      <c r="Q163" s="197">
        <f>SUM(Q164)</f>
        <v>0</v>
      </c>
      <c r="R163" s="197">
        <f t="shared" ref="R163:S163" si="156">SUM(R164)</f>
        <v>0</v>
      </c>
      <c r="S163" s="197">
        <f t="shared" si="156"/>
        <v>0</v>
      </c>
      <c r="T163" s="229"/>
      <c r="U163" s="229"/>
      <c r="V163" s="197">
        <f t="shared" ref="V163:Y163" si="157">SUM(V164)</f>
        <v>0</v>
      </c>
      <c r="W163" s="275">
        <f t="shared" si="157"/>
        <v>0</v>
      </c>
      <c r="X163" s="275">
        <f t="shared" si="157"/>
        <v>0</v>
      </c>
      <c r="Y163" s="275">
        <f t="shared" si="157"/>
        <v>0</v>
      </c>
      <c r="Z163" s="275" t="str">
        <f>IFERROR(BazaZaUpit[[#This Row],[IZVRŠENJE TEKUĆA]]/BazaZaUpit[[#This Row],[IZVRŠENJE PRETHODNA]]*100," ")</f>
        <v xml:space="preserve"> </v>
      </c>
      <c r="AA163" s="275" t="str">
        <f>IFERROR(BazaZaUpit[[#This Row],[IZVRŠENJE TEKUĆA]]/BazaZaUpit[[#This Row],[TEKUĆI PLAN ]]*100," ")</f>
        <v xml:space="preserve"> </v>
      </c>
    </row>
    <row r="164" spans="1:27" s="42" customFormat="1" ht="12" x14ac:dyDescent="0.3">
      <c r="A164" s="68">
        <v>42</v>
      </c>
      <c r="B164" s="69" t="s">
        <v>26</v>
      </c>
      <c r="C164" s="69"/>
      <c r="D164" s="69"/>
      <c r="E164" s="69"/>
      <c r="F164" s="69"/>
      <c r="G164" s="69"/>
      <c r="H164" s="69"/>
      <c r="I164" s="69"/>
      <c r="J164" s="70">
        <f t="shared" si="154"/>
        <v>14931</v>
      </c>
      <c r="K164" s="70">
        <f t="shared" si="154"/>
        <v>0</v>
      </c>
      <c r="L164" s="198">
        <v>0</v>
      </c>
      <c r="M164" s="198"/>
      <c r="N164" s="198">
        <v>0</v>
      </c>
      <c r="O164" s="198">
        <v>0</v>
      </c>
      <c r="P164" s="199">
        <v>0</v>
      </c>
      <c r="Q164" s="199">
        <f>SUM(Q165)</f>
        <v>0</v>
      </c>
      <c r="R164" s="199">
        <f>SUM(R165)</f>
        <v>0</v>
      </c>
      <c r="S164" s="199">
        <v>0</v>
      </c>
      <c r="T164" s="229"/>
      <c r="U164" s="229"/>
      <c r="V164" s="199">
        <v>0</v>
      </c>
      <c r="W164" s="276">
        <v>0</v>
      </c>
      <c r="X164" s="276">
        <v>0</v>
      </c>
      <c r="Y164" s="276">
        <v>0</v>
      </c>
      <c r="Z164" s="276" t="str">
        <f>IFERROR(BazaZaUpit[[#This Row],[IZVRŠENJE TEKUĆA]]/BazaZaUpit[[#This Row],[IZVRŠENJE PRETHODNA]]*100," ")</f>
        <v xml:space="preserve"> </v>
      </c>
      <c r="AA164" s="276" t="str">
        <f>IFERROR(BazaZaUpit[[#This Row],[IZVRŠENJE TEKUĆA]]/BazaZaUpit[[#This Row],[TEKUĆI PLAN ]]*100," ")</f>
        <v xml:space="preserve"> </v>
      </c>
    </row>
    <row r="165" spans="1:27" s="42" customFormat="1" ht="12" x14ac:dyDescent="0.3">
      <c r="A165" s="68">
        <v>422</v>
      </c>
      <c r="B165" s="69" t="s">
        <v>25</v>
      </c>
      <c r="C165" s="69"/>
      <c r="D165" s="69"/>
      <c r="E165" s="69"/>
      <c r="F165" s="69"/>
      <c r="G165" s="69"/>
      <c r="H165" s="69"/>
      <c r="I165" s="69"/>
      <c r="J165" s="70">
        <f t="shared" si="154"/>
        <v>14931</v>
      </c>
      <c r="K165" s="70">
        <f t="shared" si="154"/>
        <v>0</v>
      </c>
      <c r="L165" s="198">
        <v>0</v>
      </c>
      <c r="M165" s="198"/>
      <c r="N165" s="198">
        <v>0</v>
      </c>
      <c r="O165" s="198">
        <v>0</v>
      </c>
      <c r="P165" s="199">
        <v>0</v>
      </c>
      <c r="Q165" s="199">
        <f>SUM(Q166)</f>
        <v>0</v>
      </c>
      <c r="R165" s="199">
        <f>SUM(R166:R167)</f>
        <v>0</v>
      </c>
      <c r="S165" s="199">
        <v>0</v>
      </c>
      <c r="T165" s="229"/>
      <c r="U165" s="229"/>
      <c r="V165" s="199">
        <v>0</v>
      </c>
      <c r="W165" s="276">
        <v>0</v>
      </c>
      <c r="X165" s="276">
        <v>0</v>
      </c>
      <c r="Y165" s="276">
        <v>0</v>
      </c>
      <c r="Z165" s="276" t="str">
        <f>IFERROR(BazaZaUpit[[#This Row],[IZVRŠENJE TEKUĆA]]/BazaZaUpit[[#This Row],[IZVRŠENJE PRETHODNA]]*100," ")</f>
        <v xml:space="preserve"> </v>
      </c>
      <c r="AA165" s="276" t="str">
        <f>IFERROR(BazaZaUpit[[#This Row],[IZVRŠENJE TEKUĆA]]/BazaZaUpit[[#This Row],[TEKUĆI PLAN ]]*100," ")</f>
        <v xml:space="preserve"> </v>
      </c>
    </row>
    <row r="166" spans="1:27" ht="12" x14ac:dyDescent="0.3">
      <c r="A166" s="10">
        <v>4221</v>
      </c>
      <c r="B166" s="5" t="s">
        <v>77</v>
      </c>
      <c r="C166" s="5"/>
      <c r="D166" s="5"/>
      <c r="E166" s="5"/>
      <c r="F166" s="5"/>
      <c r="G166" s="5"/>
      <c r="H166" s="5"/>
      <c r="I166" s="5"/>
      <c r="J166" s="6">
        <v>14931</v>
      </c>
      <c r="K166" s="6"/>
      <c r="L166" s="202">
        <v>0</v>
      </c>
      <c r="M166" s="202"/>
      <c r="N166" s="202">
        <v>0</v>
      </c>
      <c r="O166" s="202">
        <v>0</v>
      </c>
      <c r="P166" s="203">
        <v>0</v>
      </c>
      <c r="Q166" s="221"/>
      <c r="R166" s="220"/>
      <c r="S166" s="221"/>
      <c r="T166" s="236"/>
      <c r="U166" s="236"/>
      <c r="V166" s="221"/>
      <c r="W166" s="279"/>
      <c r="X166" s="279"/>
      <c r="Y166" s="279"/>
      <c r="Z166" s="279" t="str">
        <f>IFERROR(BazaZaUpit[[#This Row],[IZVRŠENJE TEKUĆA]]/BazaZaUpit[[#This Row],[IZVRŠENJE PRETHODNA]]*100," ")</f>
        <v xml:space="preserve"> </v>
      </c>
      <c r="AA166" s="279" t="str">
        <f>IFERROR(BazaZaUpit[[#This Row],[IZVRŠENJE TEKUĆA]]/BazaZaUpit[[#This Row],[TEKUĆI PLAN ]]*100," ")</f>
        <v xml:space="preserve"> </v>
      </c>
    </row>
    <row r="167" spans="1:27" ht="12" x14ac:dyDescent="0.3">
      <c r="A167" s="10">
        <v>4222</v>
      </c>
      <c r="B167" s="5" t="s">
        <v>110</v>
      </c>
      <c r="C167" s="103"/>
      <c r="D167" s="5"/>
      <c r="E167" s="5"/>
      <c r="F167" s="5"/>
      <c r="G167" s="5"/>
      <c r="H167" s="5"/>
      <c r="I167" s="5"/>
      <c r="J167" s="6"/>
      <c r="K167" s="27"/>
      <c r="L167" s="202"/>
      <c r="M167" s="222"/>
      <c r="N167" s="202"/>
      <c r="O167" s="202"/>
      <c r="P167" s="223"/>
      <c r="Q167" s="204"/>
      <c r="R167" s="204"/>
      <c r="S167" s="204"/>
      <c r="T167" s="236"/>
      <c r="U167" s="236"/>
      <c r="V167" s="204"/>
      <c r="W167" s="278"/>
      <c r="X167" s="278"/>
      <c r="Y167" s="278"/>
      <c r="Z167" s="278" t="str">
        <f>IFERROR(BazaZaUpit[[#This Row],[IZVRŠENJE TEKUĆA]]/BazaZaUpit[[#This Row],[IZVRŠENJE PRETHODNA]]*100," ")</f>
        <v xml:space="preserve"> </v>
      </c>
      <c r="AA167" s="278" t="str">
        <f>IFERROR(BazaZaUpit[[#This Row],[IZVRŠENJE TEKUĆA]]/BazaZaUpit[[#This Row],[TEKUĆI PLAN ]]*100," ")</f>
        <v xml:space="preserve"> </v>
      </c>
    </row>
    <row r="168" spans="1:27" s="42" customFormat="1" ht="24" x14ac:dyDescent="0.3">
      <c r="A168" s="40" t="s">
        <v>97</v>
      </c>
      <c r="B168" s="14" t="s">
        <v>79</v>
      </c>
      <c r="C168" s="14"/>
      <c r="D168" s="14"/>
      <c r="E168" s="14"/>
      <c r="F168" s="14"/>
      <c r="G168" s="14"/>
      <c r="H168" s="14"/>
      <c r="I168" s="14"/>
      <c r="J168" s="15">
        <f>SUM(J169+J192)</f>
        <v>433732</v>
      </c>
      <c r="K168" s="15">
        <f>SUM(K169+K192)</f>
        <v>0</v>
      </c>
      <c r="L168" s="15">
        <v>0</v>
      </c>
      <c r="M168" s="15"/>
      <c r="N168" s="15">
        <v>0</v>
      </c>
      <c r="O168" s="15">
        <v>0</v>
      </c>
      <c r="P168" s="88">
        <v>0</v>
      </c>
      <c r="Q168" s="88">
        <v>0</v>
      </c>
      <c r="R168" s="88">
        <v>0</v>
      </c>
      <c r="S168" s="88">
        <v>0</v>
      </c>
      <c r="T168" s="227"/>
      <c r="U168" s="227"/>
      <c r="V168" s="88">
        <v>0</v>
      </c>
      <c r="W168" s="290">
        <v>0</v>
      </c>
      <c r="X168" s="290">
        <v>0</v>
      </c>
      <c r="Y168" s="290">
        <v>0</v>
      </c>
      <c r="Z168" s="290" t="str">
        <f>IFERROR(BazaZaUpit[[#This Row],[IZVRŠENJE TEKUĆA]]/BazaZaUpit[[#This Row],[IZVRŠENJE PRETHODNA]]*100," ")</f>
        <v xml:space="preserve"> </v>
      </c>
      <c r="AA168" s="290" t="str">
        <f>IFERROR(BazaZaUpit[[#This Row],[IZVRŠENJE TEKUĆA]]/BazaZaUpit[[#This Row],[TEKUĆI PLAN ]]*100," ")</f>
        <v xml:space="preserve"> </v>
      </c>
    </row>
    <row r="169" spans="1:27" s="42" customFormat="1" ht="48" x14ac:dyDescent="0.3">
      <c r="A169" s="52" t="s">
        <v>80</v>
      </c>
      <c r="B169" s="22" t="s">
        <v>81</v>
      </c>
      <c r="C169" s="22" t="s">
        <v>145</v>
      </c>
      <c r="D169" s="22" t="s">
        <v>120</v>
      </c>
      <c r="E169" s="22" t="s">
        <v>123</v>
      </c>
      <c r="F169" s="22" t="s">
        <v>281</v>
      </c>
      <c r="G169" s="22" t="s">
        <v>282</v>
      </c>
      <c r="H169" s="22"/>
      <c r="I169" s="22"/>
      <c r="J169" s="23">
        <f>SUM(J171+J176+J183+J186+J189)</f>
        <v>65060</v>
      </c>
      <c r="K169" s="23">
        <f>SUM(K171+K176+K183+K186+K189)</f>
        <v>0</v>
      </c>
      <c r="L169" s="23">
        <v>0</v>
      </c>
      <c r="M169" s="23"/>
      <c r="N169" s="23">
        <v>0</v>
      </c>
      <c r="O169" s="23">
        <v>0</v>
      </c>
      <c r="P169" s="94">
        <v>0</v>
      </c>
      <c r="Q169" s="94">
        <v>0</v>
      </c>
      <c r="R169" s="94">
        <v>0</v>
      </c>
      <c r="S169" s="94">
        <v>0</v>
      </c>
      <c r="T169" s="237"/>
      <c r="U169" s="237"/>
      <c r="V169" s="94">
        <v>0</v>
      </c>
      <c r="W169" s="291">
        <v>0</v>
      </c>
      <c r="X169" s="291">
        <v>0</v>
      </c>
      <c r="Y169" s="291">
        <v>0</v>
      </c>
      <c r="Z169" s="291" t="str">
        <f>IFERROR(BazaZaUpit[[#This Row],[IZVRŠENJE TEKUĆA]]/BazaZaUpit[[#This Row],[IZVRŠENJE PRETHODNA]]*100," ")</f>
        <v xml:space="preserve"> </v>
      </c>
      <c r="AA169" s="291" t="str">
        <f>IFERROR(BazaZaUpit[[#This Row],[IZVRŠENJE TEKUĆA]]/BazaZaUpit[[#This Row],[TEKUĆI PLAN ]]*100," ")</f>
        <v xml:space="preserve"> </v>
      </c>
    </row>
    <row r="170" spans="1:27" s="42" customFormat="1" ht="12" x14ac:dyDescent="0.3">
      <c r="A170" s="65">
        <v>3</v>
      </c>
      <c r="B170" s="66" t="s">
        <v>113</v>
      </c>
      <c r="C170" s="66"/>
      <c r="D170" s="66"/>
      <c r="E170" s="66"/>
      <c r="F170" s="66"/>
      <c r="G170" s="66"/>
      <c r="H170" s="66"/>
      <c r="I170" s="66"/>
      <c r="J170" s="67">
        <f>SUM(J171+J176)</f>
        <v>40175</v>
      </c>
      <c r="K170" s="67">
        <f>SUM(K171+K176)</f>
        <v>0</v>
      </c>
      <c r="L170" s="67">
        <f t="shared" ref="L170:O170" si="158">SUM(L171+L176)</f>
        <v>0</v>
      </c>
      <c r="M170" s="67"/>
      <c r="N170" s="67">
        <f t="shared" si="158"/>
        <v>0</v>
      </c>
      <c r="O170" s="67">
        <f t="shared" si="158"/>
        <v>0</v>
      </c>
      <c r="P170" s="89">
        <f t="shared" ref="P170:S170" si="159">SUM(P171+P176)</f>
        <v>0</v>
      </c>
      <c r="Q170" s="89">
        <f t="shared" si="159"/>
        <v>0</v>
      </c>
      <c r="R170" s="89">
        <f t="shared" si="159"/>
        <v>0</v>
      </c>
      <c r="S170" s="89">
        <f t="shared" si="159"/>
        <v>0</v>
      </c>
      <c r="T170" s="229"/>
      <c r="U170" s="229"/>
      <c r="V170" s="89">
        <f t="shared" ref="V170:Y170" si="160">SUM(V171+V176)</f>
        <v>0</v>
      </c>
      <c r="W170" s="292">
        <f t="shared" si="160"/>
        <v>0</v>
      </c>
      <c r="X170" s="292">
        <f t="shared" si="160"/>
        <v>0</v>
      </c>
      <c r="Y170" s="292">
        <f t="shared" si="160"/>
        <v>0</v>
      </c>
      <c r="Z170" s="292" t="str">
        <f>IFERROR(BazaZaUpit[[#This Row],[IZVRŠENJE TEKUĆA]]/BazaZaUpit[[#This Row],[IZVRŠENJE PRETHODNA]]*100," ")</f>
        <v xml:space="preserve"> </v>
      </c>
      <c r="AA170" s="292" t="str">
        <f>IFERROR(BazaZaUpit[[#This Row],[IZVRŠENJE TEKUĆA]]/BazaZaUpit[[#This Row],[TEKUĆI PLAN ]]*100," ")</f>
        <v xml:space="preserve"> </v>
      </c>
    </row>
    <row r="171" spans="1:27" s="42" customFormat="1" ht="12" x14ac:dyDescent="0.3">
      <c r="A171" s="68">
        <v>31</v>
      </c>
      <c r="B171" s="69" t="s">
        <v>11</v>
      </c>
      <c r="C171" s="69"/>
      <c r="D171" s="69"/>
      <c r="E171" s="69"/>
      <c r="F171" s="69"/>
      <c r="G171" s="69"/>
      <c r="H171" s="69"/>
      <c r="I171" s="69"/>
      <c r="J171" s="70">
        <f>SUM(J172+J174)</f>
        <v>11847</v>
      </c>
      <c r="K171" s="70">
        <f>SUM(K172+K174)</f>
        <v>0</v>
      </c>
      <c r="L171" s="70">
        <v>0</v>
      </c>
      <c r="M171" s="70"/>
      <c r="N171" s="74">
        <v>0</v>
      </c>
      <c r="O171" s="70">
        <v>0</v>
      </c>
      <c r="P171" s="90">
        <v>0</v>
      </c>
      <c r="Q171" s="90">
        <v>0</v>
      </c>
      <c r="R171" s="90">
        <v>0</v>
      </c>
      <c r="S171" s="90">
        <v>0</v>
      </c>
      <c r="T171" s="229"/>
      <c r="U171" s="229"/>
      <c r="V171" s="90">
        <v>0</v>
      </c>
      <c r="W171" s="293">
        <v>0</v>
      </c>
      <c r="X171" s="293">
        <v>0</v>
      </c>
      <c r="Y171" s="293">
        <v>0</v>
      </c>
      <c r="Z171" s="293" t="str">
        <f>IFERROR(BazaZaUpit[[#This Row],[IZVRŠENJE TEKUĆA]]/BazaZaUpit[[#This Row],[IZVRŠENJE PRETHODNA]]*100," ")</f>
        <v xml:space="preserve"> </v>
      </c>
      <c r="AA171" s="293" t="str">
        <f>IFERROR(BazaZaUpit[[#This Row],[IZVRŠENJE TEKUĆA]]/BazaZaUpit[[#This Row],[TEKUĆI PLAN ]]*100," ")</f>
        <v xml:space="preserve"> </v>
      </c>
    </row>
    <row r="172" spans="1:27" s="42" customFormat="1" ht="12" x14ac:dyDescent="0.3">
      <c r="A172" s="68">
        <v>311</v>
      </c>
      <c r="B172" s="69" t="s">
        <v>8</v>
      </c>
      <c r="C172" s="69"/>
      <c r="D172" s="69"/>
      <c r="E172" s="69"/>
      <c r="F172" s="69"/>
      <c r="G172" s="69"/>
      <c r="H172" s="69"/>
      <c r="I172" s="69"/>
      <c r="J172" s="70">
        <f>SUM(J173)</f>
        <v>9892</v>
      </c>
      <c r="K172" s="70">
        <f>SUM(K173)</f>
        <v>0</v>
      </c>
      <c r="L172" s="70">
        <v>0</v>
      </c>
      <c r="M172" s="70"/>
      <c r="N172" s="74">
        <v>0</v>
      </c>
      <c r="O172" s="70">
        <v>0</v>
      </c>
      <c r="P172" s="90">
        <v>0</v>
      </c>
      <c r="Q172" s="90">
        <v>0</v>
      </c>
      <c r="R172" s="90">
        <v>0</v>
      </c>
      <c r="S172" s="90">
        <v>0</v>
      </c>
      <c r="T172" s="229"/>
      <c r="U172" s="229"/>
      <c r="V172" s="90">
        <v>0</v>
      </c>
      <c r="W172" s="293">
        <v>0</v>
      </c>
      <c r="X172" s="293">
        <v>0</v>
      </c>
      <c r="Y172" s="293">
        <v>0</v>
      </c>
      <c r="Z172" s="293" t="str">
        <f>IFERROR(BazaZaUpit[[#This Row],[IZVRŠENJE TEKUĆA]]/BazaZaUpit[[#This Row],[IZVRŠENJE PRETHODNA]]*100," ")</f>
        <v xml:space="preserve"> </v>
      </c>
      <c r="AA172" s="293" t="str">
        <f>IFERROR(BazaZaUpit[[#This Row],[IZVRŠENJE TEKUĆA]]/BazaZaUpit[[#This Row],[TEKUĆI PLAN ]]*100," ")</f>
        <v xml:space="preserve"> </v>
      </c>
    </row>
    <row r="173" spans="1:27" ht="12" x14ac:dyDescent="0.3">
      <c r="A173" s="10">
        <v>3111</v>
      </c>
      <c r="B173" s="5" t="s">
        <v>82</v>
      </c>
      <c r="C173" s="5"/>
      <c r="D173" s="5"/>
      <c r="E173" s="5"/>
      <c r="F173" s="5"/>
      <c r="G173" s="5"/>
      <c r="H173" s="5"/>
      <c r="I173" s="5"/>
      <c r="J173" s="6">
        <v>9892</v>
      </c>
      <c r="K173" s="6"/>
      <c r="L173" s="6">
        <v>0</v>
      </c>
      <c r="M173" s="6"/>
      <c r="N173" s="6">
        <v>0</v>
      </c>
      <c r="O173" s="6">
        <v>0</v>
      </c>
      <c r="P173" s="91">
        <v>0</v>
      </c>
      <c r="Q173" s="101"/>
      <c r="R173" s="102"/>
      <c r="S173" s="101"/>
      <c r="T173" s="236"/>
      <c r="U173" s="236"/>
      <c r="V173" s="101"/>
      <c r="W173" s="294"/>
      <c r="X173" s="294"/>
      <c r="Y173" s="294"/>
      <c r="Z173" s="294" t="str">
        <f>IFERROR(BazaZaUpit[[#This Row],[IZVRŠENJE TEKUĆA]]/BazaZaUpit[[#This Row],[IZVRŠENJE PRETHODNA]]*100," ")</f>
        <v xml:space="preserve"> </v>
      </c>
      <c r="AA173" s="294" t="str">
        <f>IFERROR(BazaZaUpit[[#This Row],[IZVRŠENJE TEKUĆA]]/BazaZaUpit[[#This Row],[TEKUĆI PLAN ]]*100," ")</f>
        <v xml:space="preserve"> </v>
      </c>
    </row>
    <row r="174" spans="1:27" s="42" customFormat="1" ht="12" x14ac:dyDescent="0.3">
      <c r="A174" s="68">
        <v>313</v>
      </c>
      <c r="B174" s="69" t="s">
        <v>74</v>
      </c>
      <c r="C174" s="69"/>
      <c r="D174" s="69"/>
      <c r="E174" s="69"/>
      <c r="F174" s="69"/>
      <c r="G174" s="69"/>
      <c r="H174" s="69"/>
      <c r="I174" s="69"/>
      <c r="J174" s="70">
        <f>SUM(J175)</f>
        <v>1955</v>
      </c>
      <c r="K174" s="70">
        <f>SUM(K175)</f>
        <v>0</v>
      </c>
      <c r="L174" s="70">
        <v>0</v>
      </c>
      <c r="M174" s="70"/>
      <c r="N174" s="74">
        <v>0</v>
      </c>
      <c r="O174" s="70">
        <v>0</v>
      </c>
      <c r="P174" s="90">
        <v>0</v>
      </c>
      <c r="Q174" s="90">
        <v>0</v>
      </c>
      <c r="R174" s="90">
        <v>0</v>
      </c>
      <c r="S174" s="90">
        <v>0</v>
      </c>
      <c r="T174" s="229"/>
      <c r="U174" s="229"/>
      <c r="V174" s="90">
        <v>0</v>
      </c>
      <c r="W174" s="293">
        <v>0</v>
      </c>
      <c r="X174" s="293">
        <v>0</v>
      </c>
      <c r="Y174" s="293">
        <v>0</v>
      </c>
      <c r="Z174" s="293" t="str">
        <f>IFERROR(BazaZaUpit[[#This Row],[IZVRŠENJE TEKUĆA]]/BazaZaUpit[[#This Row],[IZVRŠENJE PRETHODNA]]*100," ")</f>
        <v xml:space="preserve"> </v>
      </c>
      <c r="AA174" s="293" t="str">
        <f>IFERROR(BazaZaUpit[[#This Row],[IZVRŠENJE TEKUĆA]]/BazaZaUpit[[#This Row],[TEKUĆI PLAN ]]*100," ")</f>
        <v xml:space="preserve"> </v>
      </c>
    </row>
    <row r="175" spans="1:27" ht="12" x14ac:dyDescent="0.3">
      <c r="A175" s="10">
        <v>3132</v>
      </c>
      <c r="B175" s="5" t="s">
        <v>73</v>
      </c>
      <c r="C175" s="5"/>
      <c r="D175" s="5"/>
      <c r="E175" s="5"/>
      <c r="F175" s="5"/>
      <c r="G175" s="5"/>
      <c r="H175" s="5"/>
      <c r="I175" s="5"/>
      <c r="J175" s="6">
        <v>1955</v>
      </c>
      <c r="K175" s="6"/>
      <c r="L175" s="6">
        <v>0</v>
      </c>
      <c r="M175" s="6"/>
      <c r="N175" s="6">
        <v>0</v>
      </c>
      <c r="O175" s="6">
        <v>0</v>
      </c>
      <c r="P175" s="91">
        <v>0</v>
      </c>
      <c r="Q175" s="101"/>
      <c r="R175" s="102"/>
      <c r="S175" s="101"/>
      <c r="T175" s="236"/>
      <c r="U175" s="236"/>
      <c r="V175" s="101"/>
      <c r="W175" s="294"/>
      <c r="X175" s="294"/>
      <c r="Y175" s="294"/>
      <c r="Z175" s="294" t="str">
        <f>IFERROR(BazaZaUpit[[#This Row],[IZVRŠENJE TEKUĆA]]/BazaZaUpit[[#This Row],[IZVRŠENJE PRETHODNA]]*100," ")</f>
        <v xml:space="preserve"> </v>
      </c>
      <c r="AA175" s="294" t="str">
        <f>IFERROR(BazaZaUpit[[#This Row],[IZVRŠENJE TEKUĆA]]/BazaZaUpit[[#This Row],[TEKUĆI PLAN ]]*100," ")</f>
        <v xml:space="preserve"> </v>
      </c>
    </row>
    <row r="176" spans="1:27" s="42" customFormat="1" ht="12" x14ac:dyDescent="0.3">
      <c r="A176" s="68">
        <v>32</v>
      </c>
      <c r="B176" s="69" t="s">
        <v>21</v>
      </c>
      <c r="C176" s="69"/>
      <c r="D176" s="69"/>
      <c r="E176" s="69"/>
      <c r="F176" s="69"/>
      <c r="G176" s="69"/>
      <c r="H176" s="69"/>
      <c r="I176" s="69"/>
      <c r="J176" s="70">
        <f>SUM(J177+J179)</f>
        <v>28328</v>
      </c>
      <c r="K176" s="70">
        <f>SUM(K177+K179)</f>
        <v>0</v>
      </c>
      <c r="L176" s="70">
        <v>0</v>
      </c>
      <c r="M176" s="70"/>
      <c r="N176" s="74">
        <v>0</v>
      </c>
      <c r="O176" s="70">
        <v>0</v>
      </c>
      <c r="P176" s="90">
        <v>0</v>
      </c>
      <c r="Q176" s="90">
        <v>0</v>
      </c>
      <c r="R176" s="90">
        <v>0</v>
      </c>
      <c r="S176" s="90">
        <v>0</v>
      </c>
      <c r="T176" s="229"/>
      <c r="U176" s="229"/>
      <c r="V176" s="90">
        <v>0</v>
      </c>
      <c r="W176" s="293">
        <v>0</v>
      </c>
      <c r="X176" s="293">
        <v>0</v>
      </c>
      <c r="Y176" s="293">
        <v>0</v>
      </c>
      <c r="Z176" s="293" t="str">
        <f>IFERROR(BazaZaUpit[[#This Row],[IZVRŠENJE TEKUĆA]]/BazaZaUpit[[#This Row],[IZVRŠENJE PRETHODNA]]*100," ")</f>
        <v xml:space="preserve"> </v>
      </c>
      <c r="AA176" s="293" t="str">
        <f>IFERROR(BazaZaUpit[[#This Row],[IZVRŠENJE TEKUĆA]]/BazaZaUpit[[#This Row],[TEKUĆI PLAN ]]*100," ")</f>
        <v xml:space="preserve"> </v>
      </c>
    </row>
    <row r="177" spans="1:27" s="42" customFormat="1" ht="12" x14ac:dyDescent="0.3">
      <c r="A177" s="68">
        <v>321</v>
      </c>
      <c r="B177" s="69" t="s">
        <v>84</v>
      </c>
      <c r="C177" s="69"/>
      <c r="D177" s="69"/>
      <c r="E177" s="69"/>
      <c r="F177" s="69"/>
      <c r="G177" s="69"/>
      <c r="H177" s="69"/>
      <c r="I177" s="69"/>
      <c r="J177" s="70">
        <f>SUM(J178)</f>
        <v>23350</v>
      </c>
      <c r="K177" s="70">
        <f>SUM(K178)</f>
        <v>0</v>
      </c>
      <c r="L177" s="70">
        <v>0</v>
      </c>
      <c r="M177" s="70"/>
      <c r="N177" s="74">
        <v>0</v>
      </c>
      <c r="O177" s="70">
        <v>0</v>
      </c>
      <c r="P177" s="90">
        <v>0</v>
      </c>
      <c r="Q177" s="90">
        <v>0</v>
      </c>
      <c r="R177" s="90">
        <v>0</v>
      </c>
      <c r="S177" s="90">
        <v>0</v>
      </c>
      <c r="T177" s="229"/>
      <c r="U177" s="229"/>
      <c r="V177" s="90">
        <v>0</v>
      </c>
      <c r="W177" s="293">
        <v>0</v>
      </c>
      <c r="X177" s="293">
        <v>0</v>
      </c>
      <c r="Y177" s="293">
        <v>0</v>
      </c>
      <c r="Z177" s="293" t="str">
        <f>IFERROR(BazaZaUpit[[#This Row],[IZVRŠENJE TEKUĆA]]/BazaZaUpit[[#This Row],[IZVRŠENJE PRETHODNA]]*100," ")</f>
        <v xml:space="preserve"> </v>
      </c>
      <c r="AA177" s="293" t="str">
        <f>IFERROR(BazaZaUpit[[#This Row],[IZVRŠENJE TEKUĆA]]/BazaZaUpit[[#This Row],[TEKUĆI PLAN ]]*100," ")</f>
        <v xml:space="preserve"> </v>
      </c>
    </row>
    <row r="178" spans="1:27" ht="12" x14ac:dyDescent="0.3">
      <c r="A178" s="10">
        <v>3213</v>
      </c>
      <c r="B178" s="5" t="s">
        <v>83</v>
      </c>
      <c r="C178" s="5"/>
      <c r="D178" s="5"/>
      <c r="E178" s="5"/>
      <c r="F178" s="5"/>
      <c r="G178" s="5"/>
      <c r="H178" s="5"/>
      <c r="I178" s="5"/>
      <c r="J178" s="6">
        <v>23350</v>
      </c>
      <c r="K178" s="6"/>
      <c r="L178" s="6">
        <v>0</v>
      </c>
      <c r="M178" s="6"/>
      <c r="N178" s="6">
        <v>0</v>
      </c>
      <c r="O178" s="6">
        <v>0</v>
      </c>
      <c r="P178" s="91">
        <v>0</v>
      </c>
      <c r="Q178" s="101"/>
      <c r="R178" s="102"/>
      <c r="S178" s="101"/>
      <c r="T178" s="236"/>
      <c r="U178" s="236"/>
      <c r="V178" s="101"/>
      <c r="W178" s="294"/>
      <c r="X178" s="294"/>
      <c r="Y178" s="294"/>
      <c r="Z178" s="294" t="str">
        <f>IFERROR(BazaZaUpit[[#This Row],[IZVRŠENJE TEKUĆA]]/BazaZaUpit[[#This Row],[IZVRŠENJE PRETHODNA]]*100," ")</f>
        <v xml:space="preserve"> </v>
      </c>
      <c r="AA178" s="294" t="str">
        <f>IFERROR(BazaZaUpit[[#This Row],[IZVRŠENJE TEKUĆA]]/BazaZaUpit[[#This Row],[TEKUĆI PLAN ]]*100," ")</f>
        <v xml:space="preserve"> </v>
      </c>
    </row>
    <row r="179" spans="1:27" s="42" customFormat="1" ht="12" x14ac:dyDescent="0.3">
      <c r="A179" s="68">
        <v>323</v>
      </c>
      <c r="B179" s="69" t="s">
        <v>17</v>
      </c>
      <c r="C179" s="69"/>
      <c r="D179" s="69"/>
      <c r="E179" s="69"/>
      <c r="F179" s="69"/>
      <c r="G179" s="69"/>
      <c r="H179" s="69"/>
      <c r="I179" s="69"/>
      <c r="J179" s="70">
        <f>SUM(J180:J181)</f>
        <v>4978</v>
      </c>
      <c r="K179" s="70">
        <f>SUM(K180:K181)</f>
        <v>0</v>
      </c>
      <c r="L179" s="70">
        <v>0</v>
      </c>
      <c r="M179" s="70"/>
      <c r="N179" s="74">
        <v>0</v>
      </c>
      <c r="O179" s="70">
        <v>0</v>
      </c>
      <c r="P179" s="90">
        <v>0</v>
      </c>
      <c r="Q179" s="90">
        <v>0</v>
      </c>
      <c r="R179" s="90">
        <v>0</v>
      </c>
      <c r="S179" s="90">
        <v>0</v>
      </c>
      <c r="T179" s="229"/>
      <c r="U179" s="229"/>
      <c r="V179" s="90">
        <v>0</v>
      </c>
      <c r="W179" s="293">
        <v>0</v>
      </c>
      <c r="X179" s="293">
        <v>0</v>
      </c>
      <c r="Y179" s="293">
        <v>0</v>
      </c>
      <c r="Z179" s="293" t="str">
        <f>IFERROR(BazaZaUpit[[#This Row],[IZVRŠENJE TEKUĆA]]/BazaZaUpit[[#This Row],[IZVRŠENJE PRETHODNA]]*100," ")</f>
        <v xml:space="preserve"> </v>
      </c>
      <c r="AA179" s="293" t="str">
        <f>IFERROR(BazaZaUpit[[#This Row],[IZVRŠENJE TEKUĆA]]/BazaZaUpit[[#This Row],[TEKUĆI PLAN ]]*100," ")</f>
        <v xml:space="preserve"> </v>
      </c>
    </row>
    <row r="180" spans="1:27" ht="12" x14ac:dyDescent="0.3">
      <c r="A180" s="10">
        <v>3233</v>
      </c>
      <c r="B180" s="5" t="s">
        <v>48</v>
      </c>
      <c r="C180" s="5"/>
      <c r="D180" s="5"/>
      <c r="E180" s="5"/>
      <c r="F180" s="5"/>
      <c r="G180" s="5"/>
      <c r="H180" s="5"/>
      <c r="I180" s="5"/>
      <c r="J180" s="6">
        <v>2489</v>
      </c>
      <c r="K180" s="6"/>
      <c r="L180" s="6">
        <v>0</v>
      </c>
      <c r="M180" s="6"/>
      <c r="N180" s="6">
        <v>0</v>
      </c>
      <c r="O180" s="6">
        <v>0</v>
      </c>
      <c r="P180" s="91">
        <v>0</v>
      </c>
      <c r="Q180" s="101"/>
      <c r="R180" s="102"/>
      <c r="S180" s="101"/>
      <c r="T180" s="236"/>
      <c r="U180" s="236"/>
      <c r="V180" s="101"/>
      <c r="W180" s="294"/>
      <c r="X180" s="294"/>
      <c r="Y180" s="294"/>
      <c r="Z180" s="294" t="str">
        <f>IFERROR(BazaZaUpit[[#This Row],[IZVRŠENJE TEKUĆA]]/BazaZaUpit[[#This Row],[IZVRŠENJE PRETHODNA]]*100," ")</f>
        <v xml:space="preserve"> </v>
      </c>
      <c r="AA180" s="294" t="str">
        <f>IFERROR(BazaZaUpit[[#This Row],[IZVRŠENJE TEKUĆA]]/BazaZaUpit[[#This Row],[TEKUĆI PLAN ]]*100," ")</f>
        <v xml:space="preserve"> </v>
      </c>
    </row>
    <row r="181" spans="1:27" ht="12" x14ac:dyDescent="0.3">
      <c r="A181" s="10">
        <v>3237</v>
      </c>
      <c r="B181" s="5" t="s">
        <v>70</v>
      </c>
      <c r="C181" s="5"/>
      <c r="D181" s="5"/>
      <c r="E181" s="5"/>
      <c r="F181" s="5"/>
      <c r="G181" s="5"/>
      <c r="H181" s="5"/>
      <c r="I181" s="5"/>
      <c r="J181" s="6">
        <v>2489</v>
      </c>
      <c r="K181" s="6"/>
      <c r="L181" s="6">
        <v>0</v>
      </c>
      <c r="M181" s="6"/>
      <c r="N181" s="6">
        <v>0</v>
      </c>
      <c r="O181" s="6">
        <v>0</v>
      </c>
      <c r="P181" s="91">
        <v>0</v>
      </c>
      <c r="Q181" s="101"/>
      <c r="R181" s="102"/>
      <c r="S181" s="101"/>
      <c r="T181" s="236"/>
      <c r="U181" s="236"/>
      <c r="V181" s="101"/>
      <c r="W181" s="294"/>
      <c r="X181" s="294"/>
      <c r="Y181" s="294"/>
      <c r="Z181" s="294" t="str">
        <f>IFERROR(BazaZaUpit[[#This Row],[IZVRŠENJE TEKUĆA]]/BazaZaUpit[[#This Row],[IZVRŠENJE PRETHODNA]]*100," ")</f>
        <v xml:space="preserve"> </v>
      </c>
      <c r="AA181" s="294" t="str">
        <f>IFERROR(BazaZaUpit[[#This Row],[IZVRŠENJE TEKUĆA]]/BazaZaUpit[[#This Row],[TEKUĆI PLAN ]]*100," ")</f>
        <v xml:space="preserve"> </v>
      </c>
    </row>
    <row r="182" spans="1:27" ht="12" x14ac:dyDescent="0.3">
      <c r="A182" s="65">
        <v>4</v>
      </c>
      <c r="B182" s="66" t="s">
        <v>112</v>
      </c>
      <c r="C182" s="66"/>
      <c r="D182" s="66"/>
      <c r="E182" s="66"/>
      <c r="F182" s="66"/>
      <c r="G182" s="66"/>
      <c r="H182" s="66"/>
      <c r="I182" s="66"/>
      <c r="J182" s="67">
        <f>SUM(J183+J186+J189)</f>
        <v>24885</v>
      </c>
      <c r="K182" s="67">
        <f>SUM(K183+K186+K189)</f>
        <v>0</v>
      </c>
      <c r="L182" s="67">
        <f t="shared" ref="L182:S182" si="161">SUM(L183+L186+L189)</f>
        <v>0</v>
      </c>
      <c r="M182" s="67">
        <f t="shared" si="161"/>
        <v>0</v>
      </c>
      <c r="N182" s="67">
        <f t="shared" si="161"/>
        <v>0</v>
      </c>
      <c r="O182" s="67">
        <f t="shared" si="161"/>
        <v>0</v>
      </c>
      <c r="P182" s="67">
        <f t="shared" si="161"/>
        <v>0</v>
      </c>
      <c r="Q182" s="67">
        <f t="shared" si="161"/>
        <v>0</v>
      </c>
      <c r="R182" s="67">
        <f t="shared" si="161"/>
        <v>0</v>
      </c>
      <c r="S182" s="67">
        <f t="shared" si="161"/>
        <v>0</v>
      </c>
      <c r="T182" s="229"/>
      <c r="U182" s="229"/>
      <c r="V182" s="67">
        <f t="shared" ref="V182:Y182" si="162">SUM(V183+V186+V189)</f>
        <v>0</v>
      </c>
      <c r="W182" s="295">
        <f t="shared" si="162"/>
        <v>0</v>
      </c>
      <c r="X182" s="295">
        <f t="shared" si="162"/>
        <v>0</v>
      </c>
      <c r="Y182" s="295">
        <f t="shared" si="162"/>
        <v>0</v>
      </c>
      <c r="Z182" s="295" t="str">
        <f>IFERROR(BazaZaUpit[[#This Row],[IZVRŠENJE TEKUĆA]]/BazaZaUpit[[#This Row],[IZVRŠENJE PRETHODNA]]*100," ")</f>
        <v xml:space="preserve"> </v>
      </c>
      <c r="AA182" s="295" t="str">
        <f>IFERROR(BazaZaUpit[[#This Row],[IZVRŠENJE TEKUĆA]]/BazaZaUpit[[#This Row],[TEKUĆI PLAN ]]*100," ")</f>
        <v xml:space="preserve"> </v>
      </c>
    </row>
    <row r="183" spans="1:27" s="42" customFormat="1" ht="12" x14ac:dyDescent="0.3">
      <c r="A183" s="68">
        <v>41</v>
      </c>
      <c r="B183" s="69" t="s">
        <v>86</v>
      </c>
      <c r="C183" s="69"/>
      <c r="D183" s="69"/>
      <c r="E183" s="69"/>
      <c r="F183" s="69"/>
      <c r="G183" s="69"/>
      <c r="H183" s="69"/>
      <c r="I183" s="69"/>
      <c r="J183" s="70">
        <f>SUM(J184)</f>
        <v>7963</v>
      </c>
      <c r="K183" s="70">
        <f>SUM(K184)</f>
        <v>0</v>
      </c>
      <c r="L183" s="70">
        <v>0</v>
      </c>
      <c r="M183" s="70">
        <v>0</v>
      </c>
      <c r="N183" s="70">
        <v>0</v>
      </c>
      <c r="O183" s="70">
        <v>0</v>
      </c>
      <c r="P183" s="70">
        <v>0</v>
      </c>
      <c r="Q183" s="70">
        <v>0</v>
      </c>
      <c r="R183" s="70">
        <v>0</v>
      </c>
      <c r="S183" s="70">
        <v>0</v>
      </c>
      <c r="T183" s="229"/>
      <c r="U183" s="229"/>
      <c r="V183" s="70">
        <v>0</v>
      </c>
      <c r="W183" s="296">
        <v>0</v>
      </c>
      <c r="X183" s="296">
        <v>0</v>
      </c>
      <c r="Y183" s="296">
        <v>0</v>
      </c>
      <c r="Z183" s="296" t="str">
        <f>IFERROR(BazaZaUpit[[#This Row],[IZVRŠENJE TEKUĆA]]/BazaZaUpit[[#This Row],[IZVRŠENJE PRETHODNA]]*100," ")</f>
        <v xml:space="preserve"> </v>
      </c>
      <c r="AA183" s="296" t="str">
        <f>IFERROR(BazaZaUpit[[#This Row],[IZVRŠENJE TEKUĆA]]/BazaZaUpit[[#This Row],[TEKUĆI PLAN ]]*100," ")</f>
        <v xml:space="preserve"> </v>
      </c>
    </row>
    <row r="184" spans="1:27" s="42" customFormat="1" ht="12" x14ac:dyDescent="0.3">
      <c r="A184" s="68">
        <v>412</v>
      </c>
      <c r="B184" s="69" t="s">
        <v>32</v>
      </c>
      <c r="C184" s="69"/>
      <c r="D184" s="69"/>
      <c r="E184" s="69"/>
      <c r="F184" s="69"/>
      <c r="G184" s="69"/>
      <c r="H184" s="69"/>
      <c r="I184" s="69"/>
      <c r="J184" s="70">
        <f>SUM(J185)</f>
        <v>7963</v>
      </c>
      <c r="K184" s="70">
        <f>SUM(K185)</f>
        <v>0</v>
      </c>
      <c r="L184" s="70">
        <v>0</v>
      </c>
      <c r="M184" s="70">
        <v>0</v>
      </c>
      <c r="N184" s="70">
        <v>0</v>
      </c>
      <c r="O184" s="70">
        <v>0</v>
      </c>
      <c r="P184" s="70">
        <v>0</v>
      </c>
      <c r="Q184" s="70">
        <v>0</v>
      </c>
      <c r="R184" s="70">
        <v>0</v>
      </c>
      <c r="S184" s="70">
        <v>0</v>
      </c>
      <c r="T184" s="229"/>
      <c r="U184" s="229"/>
      <c r="V184" s="70">
        <v>0</v>
      </c>
      <c r="W184" s="296">
        <v>0</v>
      </c>
      <c r="X184" s="296">
        <v>0</v>
      </c>
      <c r="Y184" s="296">
        <v>0</v>
      </c>
      <c r="Z184" s="296" t="str">
        <f>IFERROR(BazaZaUpit[[#This Row],[IZVRŠENJE TEKUĆA]]/BazaZaUpit[[#This Row],[IZVRŠENJE PRETHODNA]]*100," ")</f>
        <v xml:space="preserve"> </v>
      </c>
      <c r="AA184" s="296" t="str">
        <f>IFERROR(BazaZaUpit[[#This Row],[IZVRŠENJE TEKUĆA]]/BazaZaUpit[[#This Row],[TEKUĆI PLAN ]]*100," ")</f>
        <v xml:space="preserve"> </v>
      </c>
    </row>
    <row r="185" spans="1:27" ht="12" x14ac:dyDescent="0.3">
      <c r="A185" s="10">
        <v>4123</v>
      </c>
      <c r="B185" s="5" t="s">
        <v>85</v>
      </c>
      <c r="C185" s="5"/>
      <c r="D185" s="5"/>
      <c r="E185" s="5"/>
      <c r="F185" s="5"/>
      <c r="G185" s="5"/>
      <c r="H185" s="5"/>
      <c r="I185" s="5"/>
      <c r="J185" s="6">
        <v>7963</v>
      </c>
      <c r="K185" s="6"/>
      <c r="L185" s="6">
        <v>0</v>
      </c>
      <c r="M185" s="6"/>
      <c r="N185" s="6">
        <v>0</v>
      </c>
      <c r="O185" s="6">
        <v>0</v>
      </c>
      <c r="P185" s="91">
        <v>0</v>
      </c>
      <c r="Q185" s="101"/>
      <c r="R185" s="102"/>
      <c r="S185" s="101"/>
      <c r="T185" s="236"/>
      <c r="U185" s="236"/>
      <c r="V185" s="101"/>
      <c r="W185" s="294"/>
      <c r="X185" s="294"/>
      <c r="Y185" s="294"/>
      <c r="Z185" s="294" t="str">
        <f>IFERROR(BazaZaUpit[[#This Row],[IZVRŠENJE TEKUĆA]]/BazaZaUpit[[#This Row],[IZVRŠENJE PRETHODNA]]*100," ")</f>
        <v xml:space="preserve"> </v>
      </c>
      <c r="AA185" s="294" t="str">
        <f>IFERROR(BazaZaUpit[[#This Row],[IZVRŠENJE TEKUĆA]]/BazaZaUpit[[#This Row],[TEKUĆI PLAN ]]*100," ")</f>
        <v xml:space="preserve"> </v>
      </c>
    </row>
    <row r="186" spans="1:27" s="42" customFormat="1" ht="12" x14ac:dyDescent="0.3">
      <c r="A186" s="68">
        <v>42</v>
      </c>
      <c r="B186" s="69" t="s">
        <v>26</v>
      </c>
      <c r="C186" s="69"/>
      <c r="D186" s="69"/>
      <c r="E186" s="69"/>
      <c r="F186" s="69"/>
      <c r="G186" s="69"/>
      <c r="H186" s="69"/>
      <c r="I186" s="69"/>
      <c r="J186" s="70">
        <f>SUM(J187)</f>
        <v>3733</v>
      </c>
      <c r="K186" s="70">
        <f>SUM(K187)</f>
        <v>0</v>
      </c>
      <c r="L186" s="70">
        <v>0</v>
      </c>
      <c r="M186" s="70">
        <v>0</v>
      </c>
      <c r="N186" s="70">
        <v>0</v>
      </c>
      <c r="O186" s="70">
        <v>0</v>
      </c>
      <c r="P186" s="70">
        <v>0</v>
      </c>
      <c r="Q186" s="70">
        <v>0</v>
      </c>
      <c r="R186" s="70">
        <v>0</v>
      </c>
      <c r="S186" s="70">
        <v>0</v>
      </c>
      <c r="T186" s="229"/>
      <c r="U186" s="229"/>
      <c r="V186" s="70">
        <v>0</v>
      </c>
      <c r="W186" s="296">
        <v>0</v>
      </c>
      <c r="X186" s="296">
        <v>0</v>
      </c>
      <c r="Y186" s="296">
        <v>0</v>
      </c>
      <c r="Z186" s="296" t="str">
        <f>IFERROR(BazaZaUpit[[#This Row],[IZVRŠENJE TEKUĆA]]/BazaZaUpit[[#This Row],[IZVRŠENJE PRETHODNA]]*100," ")</f>
        <v xml:space="preserve"> </v>
      </c>
      <c r="AA186" s="296" t="str">
        <f>IFERROR(BazaZaUpit[[#This Row],[IZVRŠENJE TEKUĆA]]/BazaZaUpit[[#This Row],[TEKUĆI PLAN ]]*100," ")</f>
        <v xml:space="preserve"> </v>
      </c>
    </row>
    <row r="187" spans="1:27" s="42" customFormat="1" ht="12" x14ac:dyDescent="0.3">
      <c r="A187" s="68">
        <v>422</v>
      </c>
      <c r="B187" s="69" t="s">
        <v>25</v>
      </c>
      <c r="C187" s="69"/>
      <c r="D187" s="69"/>
      <c r="E187" s="69"/>
      <c r="F187" s="69"/>
      <c r="G187" s="69"/>
      <c r="H187" s="69"/>
      <c r="I187" s="69"/>
      <c r="J187" s="70">
        <f>SUM(J188)</f>
        <v>3733</v>
      </c>
      <c r="K187" s="70">
        <f>SUM(K188)</f>
        <v>0</v>
      </c>
      <c r="L187" s="70">
        <v>0</v>
      </c>
      <c r="M187" s="70">
        <v>0</v>
      </c>
      <c r="N187" s="70">
        <v>0</v>
      </c>
      <c r="O187" s="70">
        <v>0</v>
      </c>
      <c r="P187" s="70">
        <v>0</v>
      </c>
      <c r="Q187" s="70">
        <v>0</v>
      </c>
      <c r="R187" s="70">
        <v>0</v>
      </c>
      <c r="S187" s="70">
        <v>0</v>
      </c>
      <c r="T187" s="229"/>
      <c r="U187" s="229"/>
      <c r="V187" s="70">
        <v>0</v>
      </c>
      <c r="W187" s="296">
        <v>0</v>
      </c>
      <c r="X187" s="296">
        <v>0</v>
      </c>
      <c r="Y187" s="296">
        <v>0</v>
      </c>
      <c r="Z187" s="296" t="str">
        <f>IFERROR(BazaZaUpit[[#This Row],[IZVRŠENJE TEKUĆA]]/BazaZaUpit[[#This Row],[IZVRŠENJE PRETHODNA]]*100," ")</f>
        <v xml:space="preserve"> </v>
      </c>
      <c r="AA187" s="296" t="str">
        <f>IFERROR(BazaZaUpit[[#This Row],[IZVRŠENJE TEKUĆA]]/BazaZaUpit[[#This Row],[TEKUĆI PLAN ]]*100," ")</f>
        <v xml:space="preserve"> </v>
      </c>
    </row>
    <row r="188" spans="1:27" ht="12" x14ac:dyDescent="0.3">
      <c r="A188" s="10">
        <v>4221</v>
      </c>
      <c r="B188" s="5" t="s">
        <v>56</v>
      </c>
      <c r="C188" s="5"/>
      <c r="D188" s="5"/>
      <c r="E188" s="5"/>
      <c r="F188" s="5"/>
      <c r="G188" s="5"/>
      <c r="H188" s="5"/>
      <c r="I188" s="5"/>
      <c r="J188" s="6">
        <v>3733</v>
      </c>
      <c r="K188" s="6"/>
      <c r="L188" s="6">
        <v>0</v>
      </c>
      <c r="M188" s="6"/>
      <c r="N188" s="6">
        <v>0</v>
      </c>
      <c r="O188" s="6">
        <v>0</v>
      </c>
      <c r="P188" s="91">
        <v>0</v>
      </c>
      <c r="Q188" s="101"/>
      <c r="R188" s="102"/>
      <c r="S188" s="101"/>
      <c r="T188" s="236"/>
      <c r="U188" s="236"/>
      <c r="V188" s="101"/>
      <c r="W188" s="294"/>
      <c r="X188" s="294"/>
      <c r="Y188" s="294"/>
      <c r="Z188" s="294" t="str">
        <f>IFERROR(BazaZaUpit[[#This Row],[IZVRŠENJE TEKUĆA]]/BazaZaUpit[[#This Row],[IZVRŠENJE PRETHODNA]]*100," ")</f>
        <v xml:space="preserve"> </v>
      </c>
      <c r="AA188" s="294" t="str">
        <f>IFERROR(BazaZaUpit[[#This Row],[IZVRŠENJE TEKUĆA]]/BazaZaUpit[[#This Row],[TEKUĆI PLAN ]]*100," ")</f>
        <v xml:space="preserve"> </v>
      </c>
    </row>
    <row r="189" spans="1:27" s="42" customFormat="1" ht="12" x14ac:dyDescent="0.3">
      <c r="A189" s="68">
        <v>45</v>
      </c>
      <c r="B189" s="69" t="s">
        <v>88</v>
      </c>
      <c r="C189" s="69"/>
      <c r="D189" s="69"/>
      <c r="E189" s="69"/>
      <c r="F189" s="69"/>
      <c r="G189" s="69"/>
      <c r="H189" s="69"/>
      <c r="I189" s="69"/>
      <c r="J189" s="70">
        <f>SUM(J190)</f>
        <v>13189</v>
      </c>
      <c r="K189" s="70">
        <f>SUM(K190)</f>
        <v>0</v>
      </c>
      <c r="L189" s="70">
        <v>0</v>
      </c>
      <c r="M189" s="70">
        <v>0</v>
      </c>
      <c r="N189" s="70">
        <v>0</v>
      </c>
      <c r="O189" s="70">
        <v>0</v>
      </c>
      <c r="P189" s="70">
        <v>0</v>
      </c>
      <c r="Q189" s="70">
        <v>0</v>
      </c>
      <c r="R189" s="70">
        <v>0</v>
      </c>
      <c r="S189" s="70">
        <v>0</v>
      </c>
      <c r="T189" s="229"/>
      <c r="U189" s="229"/>
      <c r="V189" s="70">
        <v>0</v>
      </c>
      <c r="W189" s="296">
        <v>0</v>
      </c>
      <c r="X189" s="296">
        <v>0</v>
      </c>
      <c r="Y189" s="296">
        <v>0</v>
      </c>
      <c r="Z189" s="296" t="str">
        <f>IFERROR(BazaZaUpit[[#This Row],[IZVRŠENJE TEKUĆA]]/BazaZaUpit[[#This Row],[IZVRŠENJE PRETHODNA]]*100," ")</f>
        <v xml:space="preserve"> </v>
      </c>
      <c r="AA189" s="296" t="str">
        <f>IFERROR(BazaZaUpit[[#This Row],[IZVRŠENJE TEKUĆA]]/BazaZaUpit[[#This Row],[TEKUĆI PLAN ]]*100," ")</f>
        <v xml:space="preserve"> </v>
      </c>
    </row>
    <row r="190" spans="1:27" s="42" customFormat="1" ht="12" x14ac:dyDescent="0.3">
      <c r="A190" s="68">
        <v>452</v>
      </c>
      <c r="B190" s="69" t="s">
        <v>87</v>
      </c>
      <c r="C190" s="69"/>
      <c r="D190" s="69"/>
      <c r="E190" s="69"/>
      <c r="F190" s="69"/>
      <c r="G190" s="69"/>
      <c r="H190" s="69"/>
      <c r="I190" s="69"/>
      <c r="J190" s="70">
        <f>SUM(J191)</f>
        <v>13189</v>
      </c>
      <c r="K190" s="70">
        <f>SUM(K191)</f>
        <v>0</v>
      </c>
      <c r="L190" s="70">
        <v>0</v>
      </c>
      <c r="M190" s="70">
        <v>0</v>
      </c>
      <c r="N190" s="70">
        <v>0</v>
      </c>
      <c r="O190" s="70">
        <v>0</v>
      </c>
      <c r="P190" s="70">
        <v>0</v>
      </c>
      <c r="Q190" s="70">
        <v>0</v>
      </c>
      <c r="R190" s="70">
        <v>0</v>
      </c>
      <c r="S190" s="70">
        <v>0</v>
      </c>
      <c r="T190" s="229"/>
      <c r="U190" s="229"/>
      <c r="V190" s="70">
        <v>0</v>
      </c>
      <c r="W190" s="296">
        <v>0</v>
      </c>
      <c r="X190" s="296">
        <v>0</v>
      </c>
      <c r="Y190" s="296">
        <v>0</v>
      </c>
      <c r="Z190" s="296" t="str">
        <f>IFERROR(BazaZaUpit[[#This Row],[IZVRŠENJE TEKUĆA]]/BazaZaUpit[[#This Row],[IZVRŠENJE PRETHODNA]]*100," ")</f>
        <v xml:space="preserve"> </v>
      </c>
      <c r="AA190" s="296" t="str">
        <f>IFERROR(BazaZaUpit[[#This Row],[IZVRŠENJE TEKUĆA]]/BazaZaUpit[[#This Row],[TEKUĆI PLAN ]]*100," ")</f>
        <v xml:space="preserve"> </v>
      </c>
    </row>
    <row r="191" spans="1:27" ht="12" x14ac:dyDescent="0.3">
      <c r="A191" s="10">
        <v>4521</v>
      </c>
      <c r="B191" s="5" t="s">
        <v>87</v>
      </c>
      <c r="C191" s="5"/>
      <c r="D191" s="5"/>
      <c r="E191" s="5"/>
      <c r="F191" s="5"/>
      <c r="G191" s="5"/>
      <c r="H191" s="5"/>
      <c r="I191" s="5"/>
      <c r="J191" s="6">
        <v>13189</v>
      </c>
      <c r="K191" s="6"/>
      <c r="L191" s="6">
        <v>0</v>
      </c>
      <c r="M191" s="6"/>
      <c r="N191" s="6">
        <v>0</v>
      </c>
      <c r="O191" s="6">
        <v>0</v>
      </c>
      <c r="P191" s="91">
        <v>0</v>
      </c>
      <c r="Q191" s="101"/>
      <c r="R191" s="102"/>
      <c r="S191" s="101"/>
      <c r="T191" s="236"/>
      <c r="U191" s="236"/>
      <c r="V191" s="101"/>
      <c r="W191" s="294"/>
      <c r="X191" s="294"/>
      <c r="Y191" s="294"/>
      <c r="Z191" s="294" t="str">
        <f>IFERROR(BazaZaUpit[[#This Row],[IZVRŠENJE TEKUĆA]]/BazaZaUpit[[#This Row],[IZVRŠENJE PRETHODNA]]*100," ")</f>
        <v xml:space="preserve"> </v>
      </c>
      <c r="AA191" s="294" t="str">
        <f>IFERROR(BazaZaUpit[[#This Row],[IZVRŠENJE TEKUĆA]]/BazaZaUpit[[#This Row],[TEKUĆI PLAN ]]*100," ")</f>
        <v xml:space="preserve"> </v>
      </c>
    </row>
    <row r="192" spans="1:27" s="42" customFormat="1" ht="48" x14ac:dyDescent="0.3">
      <c r="A192" s="53" t="s">
        <v>89</v>
      </c>
      <c r="B192" s="24" t="s">
        <v>90</v>
      </c>
      <c r="C192" s="24" t="s">
        <v>147</v>
      </c>
      <c r="D192" s="24" t="s">
        <v>120</v>
      </c>
      <c r="E192" s="24" t="s">
        <v>123</v>
      </c>
      <c r="F192" s="24" t="s">
        <v>281</v>
      </c>
      <c r="G192" s="24" t="s">
        <v>282</v>
      </c>
      <c r="H192" s="24"/>
      <c r="I192" s="24"/>
      <c r="J192" s="25">
        <f>SUM(J194+J199+J206+J209+J212)</f>
        <v>368672</v>
      </c>
      <c r="K192" s="25">
        <f>SUM(K194+K199+K206+K209+K212)</f>
        <v>0</v>
      </c>
      <c r="L192" s="25">
        <v>0</v>
      </c>
      <c r="M192" s="25">
        <v>0</v>
      </c>
      <c r="N192" s="25">
        <v>0</v>
      </c>
      <c r="O192" s="25">
        <v>0</v>
      </c>
      <c r="P192" s="25">
        <v>0</v>
      </c>
      <c r="Q192" s="25">
        <v>0</v>
      </c>
      <c r="R192" s="25">
        <v>0</v>
      </c>
      <c r="S192" s="25">
        <v>0</v>
      </c>
      <c r="T192" s="238"/>
      <c r="U192" s="238"/>
      <c r="V192" s="25">
        <v>0</v>
      </c>
      <c r="W192" s="297">
        <v>0</v>
      </c>
      <c r="X192" s="297">
        <v>0</v>
      </c>
      <c r="Y192" s="297">
        <v>0</v>
      </c>
      <c r="Z192" s="297" t="str">
        <f>IFERROR(BazaZaUpit[[#This Row],[IZVRŠENJE TEKUĆA]]/BazaZaUpit[[#This Row],[IZVRŠENJE PRETHODNA]]*100," ")</f>
        <v xml:space="preserve"> </v>
      </c>
      <c r="AA192" s="297" t="str">
        <f>IFERROR(BazaZaUpit[[#This Row],[IZVRŠENJE TEKUĆA]]/BazaZaUpit[[#This Row],[TEKUĆI PLAN ]]*100," ")</f>
        <v xml:space="preserve"> </v>
      </c>
    </row>
    <row r="193" spans="1:27" s="42" customFormat="1" ht="12" x14ac:dyDescent="0.3">
      <c r="A193" s="65">
        <v>3</v>
      </c>
      <c r="B193" s="66" t="s">
        <v>113</v>
      </c>
      <c r="C193" s="66"/>
      <c r="D193" s="66"/>
      <c r="E193" s="66"/>
      <c r="F193" s="66"/>
      <c r="G193" s="66"/>
      <c r="H193" s="66"/>
      <c r="I193" s="66"/>
      <c r="J193" s="67">
        <f>SUM(J194+J199)</f>
        <v>227653</v>
      </c>
      <c r="K193" s="67">
        <f>SUM(K194+K199)</f>
        <v>0</v>
      </c>
      <c r="L193" s="67">
        <f t="shared" ref="L193:S193" si="163">SUM(L194+L199)</f>
        <v>0</v>
      </c>
      <c r="M193" s="67">
        <f t="shared" si="163"/>
        <v>0</v>
      </c>
      <c r="N193" s="67">
        <f t="shared" si="163"/>
        <v>0</v>
      </c>
      <c r="O193" s="67">
        <f t="shared" si="163"/>
        <v>0</v>
      </c>
      <c r="P193" s="67">
        <f t="shared" si="163"/>
        <v>0</v>
      </c>
      <c r="Q193" s="67">
        <f t="shared" si="163"/>
        <v>0</v>
      </c>
      <c r="R193" s="67">
        <f t="shared" si="163"/>
        <v>0</v>
      </c>
      <c r="S193" s="67">
        <f t="shared" si="163"/>
        <v>0</v>
      </c>
      <c r="T193" s="229"/>
      <c r="U193" s="229"/>
      <c r="V193" s="67">
        <f t="shared" ref="V193:Y193" si="164">SUM(V194+V199)</f>
        <v>0</v>
      </c>
      <c r="W193" s="295">
        <f t="shared" si="164"/>
        <v>0</v>
      </c>
      <c r="X193" s="295">
        <f t="shared" si="164"/>
        <v>0</v>
      </c>
      <c r="Y193" s="295">
        <f t="shared" si="164"/>
        <v>0</v>
      </c>
      <c r="Z193" s="295" t="str">
        <f>IFERROR(BazaZaUpit[[#This Row],[IZVRŠENJE TEKUĆA]]/BazaZaUpit[[#This Row],[IZVRŠENJE PRETHODNA]]*100," ")</f>
        <v xml:space="preserve"> </v>
      </c>
      <c r="AA193" s="295" t="str">
        <f>IFERROR(BazaZaUpit[[#This Row],[IZVRŠENJE TEKUĆA]]/BazaZaUpit[[#This Row],[TEKUĆI PLAN ]]*100," ")</f>
        <v xml:space="preserve"> </v>
      </c>
    </row>
    <row r="194" spans="1:27" s="42" customFormat="1" ht="12" x14ac:dyDescent="0.3">
      <c r="A194" s="68">
        <v>31</v>
      </c>
      <c r="B194" s="69" t="s">
        <v>11</v>
      </c>
      <c r="C194" s="69"/>
      <c r="D194" s="69"/>
      <c r="E194" s="69"/>
      <c r="F194" s="69"/>
      <c r="G194" s="69"/>
      <c r="H194" s="69"/>
      <c r="I194" s="69"/>
      <c r="J194" s="70">
        <f>SUM(J195+J197)</f>
        <v>67131</v>
      </c>
      <c r="K194" s="70">
        <f>SUM(K195+K197)</f>
        <v>0</v>
      </c>
      <c r="L194" s="70">
        <v>0</v>
      </c>
      <c r="M194" s="70">
        <v>0</v>
      </c>
      <c r="N194" s="70">
        <v>0</v>
      </c>
      <c r="O194" s="70">
        <v>0</v>
      </c>
      <c r="P194" s="70">
        <v>0</v>
      </c>
      <c r="Q194" s="70">
        <v>0</v>
      </c>
      <c r="R194" s="70">
        <v>0</v>
      </c>
      <c r="S194" s="70">
        <v>0</v>
      </c>
      <c r="T194" s="229"/>
      <c r="U194" s="229"/>
      <c r="V194" s="70">
        <v>0</v>
      </c>
      <c r="W194" s="296">
        <v>0</v>
      </c>
      <c r="X194" s="296">
        <v>0</v>
      </c>
      <c r="Y194" s="296">
        <v>0</v>
      </c>
      <c r="Z194" s="296" t="str">
        <f>IFERROR(BazaZaUpit[[#This Row],[IZVRŠENJE TEKUĆA]]/BazaZaUpit[[#This Row],[IZVRŠENJE PRETHODNA]]*100," ")</f>
        <v xml:space="preserve"> </v>
      </c>
      <c r="AA194" s="296" t="str">
        <f>IFERROR(BazaZaUpit[[#This Row],[IZVRŠENJE TEKUĆA]]/BazaZaUpit[[#This Row],[TEKUĆI PLAN ]]*100," ")</f>
        <v xml:space="preserve"> </v>
      </c>
    </row>
    <row r="195" spans="1:27" s="42" customFormat="1" ht="12" x14ac:dyDescent="0.3">
      <c r="A195" s="68">
        <v>311</v>
      </c>
      <c r="B195" s="69" t="s">
        <v>8</v>
      </c>
      <c r="C195" s="69"/>
      <c r="D195" s="69"/>
      <c r="E195" s="69"/>
      <c r="F195" s="69"/>
      <c r="G195" s="69"/>
      <c r="H195" s="69"/>
      <c r="I195" s="69"/>
      <c r="J195" s="70">
        <f>SUM(J196)</f>
        <v>56054</v>
      </c>
      <c r="K195" s="70">
        <f>SUM(K196)</f>
        <v>0</v>
      </c>
      <c r="L195" s="70">
        <v>0</v>
      </c>
      <c r="M195" s="70">
        <v>0</v>
      </c>
      <c r="N195" s="70">
        <v>0</v>
      </c>
      <c r="O195" s="70">
        <v>0</v>
      </c>
      <c r="P195" s="70">
        <v>0</v>
      </c>
      <c r="Q195" s="70">
        <v>0</v>
      </c>
      <c r="R195" s="70">
        <v>0</v>
      </c>
      <c r="S195" s="70">
        <v>0</v>
      </c>
      <c r="T195" s="229"/>
      <c r="U195" s="229"/>
      <c r="V195" s="70">
        <v>0</v>
      </c>
      <c r="W195" s="296">
        <v>0</v>
      </c>
      <c r="X195" s="296">
        <v>0</v>
      </c>
      <c r="Y195" s="296">
        <v>0</v>
      </c>
      <c r="Z195" s="296" t="str">
        <f>IFERROR(BazaZaUpit[[#This Row],[IZVRŠENJE TEKUĆA]]/BazaZaUpit[[#This Row],[IZVRŠENJE PRETHODNA]]*100," ")</f>
        <v xml:space="preserve"> </v>
      </c>
      <c r="AA195" s="296" t="str">
        <f>IFERROR(BazaZaUpit[[#This Row],[IZVRŠENJE TEKUĆA]]/BazaZaUpit[[#This Row],[TEKUĆI PLAN ]]*100," ")</f>
        <v xml:space="preserve"> </v>
      </c>
    </row>
    <row r="196" spans="1:27" ht="12" x14ac:dyDescent="0.3">
      <c r="A196" s="10">
        <v>3111</v>
      </c>
      <c r="B196" s="5" t="s">
        <v>82</v>
      </c>
      <c r="C196" s="5"/>
      <c r="D196" s="5"/>
      <c r="E196" s="5"/>
      <c r="F196" s="5"/>
      <c r="G196" s="5"/>
      <c r="H196" s="5"/>
      <c r="I196" s="5"/>
      <c r="J196" s="6">
        <v>56054</v>
      </c>
      <c r="K196" s="6"/>
      <c r="L196" s="6">
        <v>0</v>
      </c>
      <c r="M196" s="6"/>
      <c r="N196" s="6">
        <v>0</v>
      </c>
      <c r="O196" s="6">
        <v>0</v>
      </c>
      <c r="P196" s="91">
        <v>0</v>
      </c>
      <c r="Q196" s="101"/>
      <c r="R196" s="102"/>
      <c r="S196" s="101"/>
      <c r="T196" s="236"/>
      <c r="U196" s="236"/>
      <c r="V196" s="101"/>
      <c r="W196" s="294"/>
      <c r="X196" s="294"/>
      <c r="Y196" s="294"/>
      <c r="Z196" s="294" t="str">
        <f>IFERROR(BazaZaUpit[[#This Row],[IZVRŠENJE TEKUĆA]]/BazaZaUpit[[#This Row],[IZVRŠENJE PRETHODNA]]*100," ")</f>
        <v xml:space="preserve"> </v>
      </c>
      <c r="AA196" s="294" t="str">
        <f>IFERROR(BazaZaUpit[[#This Row],[IZVRŠENJE TEKUĆA]]/BazaZaUpit[[#This Row],[TEKUĆI PLAN ]]*100," ")</f>
        <v xml:space="preserve"> </v>
      </c>
    </row>
    <row r="197" spans="1:27" s="42" customFormat="1" ht="12" x14ac:dyDescent="0.3">
      <c r="A197" s="68">
        <v>313</v>
      </c>
      <c r="B197" s="69" t="s">
        <v>74</v>
      </c>
      <c r="C197" s="69"/>
      <c r="D197" s="69"/>
      <c r="E197" s="69"/>
      <c r="F197" s="69"/>
      <c r="G197" s="69"/>
      <c r="H197" s="69"/>
      <c r="I197" s="69"/>
      <c r="J197" s="70">
        <f>SUM(J198)</f>
        <v>11077</v>
      </c>
      <c r="K197" s="70">
        <f>SUM(K198)</f>
        <v>0</v>
      </c>
      <c r="L197" s="70">
        <v>0</v>
      </c>
      <c r="M197" s="70">
        <v>0</v>
      </c>
      <c r="N197" s="70">
        <v>0</v>
      </c>
      <c r="O197" s="70">
        <v>0</v>
      </c>
      <c r="P197" s="70">
        <v>0</v>
      </c>
      <c r="Q197" s="70">
        <v>0</v>
      </c>
      <c r="R197" s="70">
        <v>0</v>
      </c>
      <c r="S197" s="70">
        <v>0</v>
      </c>
      <c r="T197" s="229"/>
      <c r="U197" s="229"/>
      <c r="V197" s="70">
        <v>0</v>
      </c>
      <c r="W197" s="296">
        <v>0</v>
      </c>
      <c r="X197" s="296">
        <v>0</v>
      </c>
      <c r="Y197" s="296">
        <v>0</v>
      </c>
      <c r="Z197" s="296" t="str">
        <f>IFERROR(BazaZaUpit[[#This Row],[IZVRŠENJE TEKUĆA]]/BazaZaUpit[[#This Row],[IZVRŠENJE PRETHODNA]]*100," ")</f>
        <v xml:space="preserve"> </v>
      </c>
      <c r="AA197" s="296" t="str">
        <f>IFERROR(BazaZaUpit[[#This Row],[IZVRŠENJE TEKUĆA]]/BazaZaUpit[[#This Row],[TEKUĆI PLAN ]]*100," ")</f>
        <v xml:space="preserve"> </v>
      </c>
    </row>
    <row r="198" spans="1:27" ht="12" x14ac:dyDescent="0.3">
      <c r="A198" s="10">
        <v>3132</v>
      </c>
      <c r="B198" s="5" t="s">
        <v>73</v>
      </c>
      <c r="C198" s="5"/>
      <c r="D198" s="5"/>
      <c r="E198" s="5"/>
      <c r="F198" s="5"/>
      <c r="G198" s="5"/>
      <c r="H198" s="5"/>
      <c r="I198" s="5"/>
      <c r="J198" s="6">
        <v>11077</v>
      </c>
      <c r="K198" s="6"/>
      <c r="L198" s="6">
        <v>0</v>
      </c>
      <c r="M198" s="6"/>
      <c r="N198" s="6">
        <v>0</v>
      </c>
      <c r="O198" s="6">
        <v>0</v>
      </c>
      <c r="P198" s="91">
        <v>0</v>
      </c>
      <c r="Q198" s="101"/>
      <c r="R198" s="102"/>
      <c r="S198" s="101"/>
      <c r="T198" s="236"/>
      <c r="U198" s="236"/>
      <c r="V198" s="101"/>
      <c r="W198" s="294"/>
      <c r="X198" s="294"/>
      <c r="Y198" s="294"/>
      <c r="Z198" s="294" t="str">
        <f>IFERROR(BazaZaUpit[[#This Row],[IZVRŠENJE TEKUĆA]]/BazaZaUpit[[#This Row],[IZVRŠENJE PRETHODNA]]*100," ")</f>
        <v xml:space="preserve"> </v>
      </c>
      <c r="AA198" s="294" t="str">
        <f>IFERROR(BazaZaUpit[[#This Row],[IZVRŠENJE TEKUĆA]]/BazaZaUpit[[#This Row],[TEKUĆI PLAN ]]*100," ")</f>
        <v xml:space="preserve"> </v>
      </c>
    </row>
    <row r="199" spans="1:27" ht="12" x14ac:dyDescent="0.3">
      <c r="A199" s="68">
        <v>32</v>
      </c>
      <c r="B199" s="69" t="s">
        <v>21</v>
      </c>
      <c r="C199" s="69"/>
      <c r="D199" s="69"/>
      <c r="E199" s="69"/>
      <c r="F199" s="69"/>
      <c r="G199" s="69"/>
      <c r="H199" s="69"/>
      <c r="I199" s="69"/>
      <c r="J199" s="70">
        <f>SUM(J200+J202)</f>
        <v>160522</v>
      </c>
      <c r="K199" s="70">
        <f>SUM(K200+K202)</f>
        <v>0</v>
      </c>
      <c r="L199" s="70">
        <v>0</v>
      </c>
      <c r="M199" s="70">
        <v>0</v>
      </c>
      <c r="N199" s="70">
        <v>0</v>
      </c>
      <c r="O199" s="70">
        <v>0</v>
      </c>
      <c r="P199" s="70">
        <v>0</v>
      </c>
      <c r="Q199" s="70">
        <v>0</v>
      </c>
      <c r="R199" s="70">
        <v>0</v>
      </c>
      <c r="S199" s="70">
        <v>0</v>
      </c>
      <c r="T199" s="229"/>
      <c r="U199" s="229"/>
      <c r="V199" s="70">
        <v>0</v>
      </c>
      <c r="W199" s="296">
        <v>0</v>
      </c>
      <c r="X199" s="296">
        <v>0</v>
      </c>
      <c r="Y199" s="296">
        <v>0</v>
      </c>
      <c r="Z199" s="296" t="str">
        <f>IFERROR(BazaZaUpit[[#This Row],[IZVRŠENJE TEKUĆA]]/BazaZaUpit[[#This Row],[IZVRŠENJE PRETHODNA]]*100," ")</f>
        <v xml:space="preserve"> </v>
      </c>
      <c r="AA199" s="296" t="str">
        <f>IFERROR(BazaZaUpit[[#This Row],[IZVRŠENJE TEKUĆA]]/BazaZaUpit[[#This Row],[TEKUĆI PLAN ]]*100," ")</f>
        <v xml:space="preserve"> </v>
      </c>
    </row>
    <row r="200" spans="1:27" ht="12" x14ac:dyDescent="0.3">
      <c r="A200" s="68">
        <v>321</v>
      </c>
      <c r="B200" s="69" t="s">
        <v>84</v>
      </c>
      <c r="C200" s="69"/>
      <c r="D200" s="69"/>
      <c r="E200" s="69"/>
      <c r="F200" s="69"/>
      <c r="G200" s="69"/>
      <c r="H200" s="69"/>
      <c r="I200" s="69"/>
      <c r="J200" s="70">
        <f>SUM(J201)</f>
        <v>132318</v>
      </c>
      <c r="K200" s="70">
        <f>SUM(K201)</f>
        <v>0</v>
      </c>
      <c r="L200" s="70">
        <v>0</v>
      </c>
      <c r="M200" s="70">
        <v>0</v>
      </c>
      <c r="N200" s="70">
        <v>0</v>
      </c>
      <c r="O200" s="70">
        <v>0</v>
      </c>
      <c r="P200" s="70">
        <v>0</v>
      </c>
      <c r="Q200" s="70">
        <v>0</v>
      </c>
      <c r="R200" s="70">
        <v>0</v>
      </c>
      <c r="S200" s="70">
        <v>0</v>
      </c>
      <c r="T200" s="229"/>
      <c r="U200" s="229"/>
      <c r="V200" s="70">
        <v>0</v>
      </c>
      <c r="W200" s="296">
        <v>0</v>
      </c>
      <c r="X200" s="296">
        <v>0</v>
      </c>
      <c r="Y200" s="296">
        <v>0</v>
      </c>
      <c r="Z200" s="296" t="str">
        <f>IFERROR(BazaZaUpit[[#This Row],[IZVRŠENJE TEKUĆA]]/BazaZaUpit[[#This Row],[IZVRŠENJE PRETHODNA]]*100," ")</f>
        <v xml:space="preserve"> </v>
      </c>
      <c r="AA200" s="296" t="str">
        <f>IFERROR(BazaZaUpit[[#This Row],[IZVRŠENJE TEKUĆA]]/BazaZaUpit[[#This Row],[TEKUĆI PLAN ]]*100," ")</f>
        <v xml:space="preserve"> </v>
      </c>
    </row>
    <row r="201" spans="1:27" ht="12" x14ac:dyDescent="0.3">
      <c r="A201" s="10">
        <v>3213</v>
      </c>
      <c r="B201" s="5" t="s">
        <v>83</v>
      </c>
      <c r="C201" s="5"/>
      <c r="D201" s="5"/>
      <c r="E201" s="5"/>
      <c r="F201" s="5"/>
      <c r="G201" s="5"/>
      <c r="H201" s="5"/>
      <c r="I201" s="5"/>
      <c r="J201" s="6">
        <v>132318</v>
      </c>
      <c r="K201" s="6"/>
      <c r="L201" s="6">
        <v>0</v>
      </c>
      <c r="M201" s="6"/>
      <c r="N201" s="6">
        <v>0</v>
      </c>
      <c r="O201" s="6">
        <v>0</v>
      </c>
      <c r="P201" s="91">
        <v>0</v>
      </c>
      <c r="Q201" s="101"/>
      <c r="R201" s="102"/>
      <c r="S201" s="101"/>
      <c r="T201" s="236"/>
      <c r="U201" s="236"/>
      <c r="V201" s="101"/>
      <c r="W201" s="294"/>
      <c r="X201" s="294"/>
      <c r="Y201" s="294"/>
      <c r="Z201" s="294" t="str">
        <f>IFERROR(BazaZaUpit[[#This Row],[IZVRŠENJE TEKUĆA]]/BazaZaUpit[[#This Row],[IZVRŠENJE PRETHODNA]]*100," ")</f>
        <v xml:space="preserve"> </v>
      </c>
      <c r="AA201" s="294" t="str">
        <f>IFERROR(BazaZaUpit[[#This Row],[IZVRŠENJE TEKUĆA]]/BazaZaUpit[[#This Row],[TEKUĆI PLAN ]]*100," ")</f>
        <v xml:space="preserve"> </v>
      </c>
    </row>
    <row r="202" spans="1:27" ht="12" x14ac:dyDescent="0.3">
      <c r="A202" s="68">
        <v>323</v>
      </c>
      <c r="B202" s="69" t="s">
        <v>17</v>
      </c>
      <c r="C202" s="69"/>
      <c r="D202" s="69"/>
      <c r="E202" s="69"/>
      <c r="F202" s="69"/>
      <c r="G202" s="69"/>
      <c r="H202" s="69"/>
      <c r="I202" s="69"/>
      <c r="J202" s="70">
        <f>SUM(J203:J204)</f>
        <v>28204</v>
      </c>
      <c r="K202" s="70">
        <f>SUM(K203:K204)</f>
        <v>0</v>
      </c>
      <c r="L202" s="70">
        <v>0</v>
      </c>
      <c r="M202" s="70">
        <v>0</v>
      </c>
      <c r="N202" s="70">
        <v>0</v>
      </c>
      <c r="O202" s="70">
        <v>0</v>
      </c>
      <c r="P202" s="70">
        <v>0</v>
      </c>
      <c r="Q202" s="70">
        <v>0</v>
      </c>
      <c r="R202" s="70">
        <v>0</v>
      </c>
      <c r="S202" s="70">
        <v>0</v>
      </c>
      <c r="T202" s="229"/>
      <c r="U202" s="229"/>
      <c r="V202" s="70">
        <v>0</v>
      </c>
      <c r="W202" s="296">
        <v>0</v>
      </c>
      <c r="X202" s="296">
        <v>0</v>
      </c>
      <c r="Y202" s="296">
        <v>0</v>
      </c>
      <c r="Z202" s="296" t="str">
        <f>IFERROR(BazaZaUpit[[#This Row],[IZVRŠENJE TEKUĆA]]/BazaZaUpit[[#This Row],[IZVRŠENJE PRETHODNA]]*100," ")</f>
        <v xml:space="preserve"> </v>
      </c>
      <c r="AA202" s="296" t="str">
        <f>IFERROR(BazaZaUpit[[#This Row],[IZVRŠENJE TEKUĆA]]/BazaZaUpit[[#This Row],[TEKUĆI PLAN ]]*100," ")</f>
        <v xml:space="preserve"> </v>
      </c>
    </row>
    <row r="203" spans="1:27" ht="12" x14ac:dyDescent="0.3">
      <c r="A203" s="10">
        <v>3233</v>
      </c>
      <c r="B203" s="5" t="s">
        <v>48</v>
      </c>
      <c r="C203" s="5"/>
      <c r="D203" s="5"/>
      <c r="E203" s="5"/>
      <c r="F203" s="5"/>
      <c r="G203" s="5"/>
      <c r="H203" s="5"/>
      <c r="I203" s="5"/>
      <c r="J203" s="6">
        <v>14102</v>
      </c>
      <c r="K203" s="6"/>
      <c r="L203" s="6">
        <v>0</v>
      </c>
      <c r="M203" s="6"/>
      <c r="N203" s="6">
        <v>0</v>
      </c>
      <c r="O203" s="6">
        <v>0</v>
      </c>
      <c r="P203" s="91">
        <v>0</v>
      </c>
      <c r="Q203" s="101"/>
      <c r="R203" s="102"/>
      <c r="S203" s="101"/>
      <c r="T203" s="236"/>
      <c r="U203" s="236"/>
      <c r="V203" s="101"/>
      <c r="W203" s="294"/>
      <c r="X203" s="294"/>
      <c r="Y203" s="294"/>
      <c r="Z203" s="294" t="str">
        <f>IFERROR(BazaZaUpit[[#This Row],[IZVRŠENJE TEKUĆA]]/BazaZaUpit[[#This Row],[IZVRŠENJE PRETHODNA]]*100," ")</f>
        <v xml:space="preserve"> </v>
      </c>
      <c r="AA203" s="294" t="str">
        <f>IFERROR(BazaZaUpit[[#This Row],[IZVRŠENJE TEKUĆA]]/BazaZaUpit[[#This Row],[TEKUĆI PLAN ]]*100," ")</f>
        <v xml:space="preserve"> </v>
      </c>
    </row>
    <row r="204" spans="1:27" ht="12" x14ac:dyDescent="0.3">
      <c r="A204" s="10">
        <v>3237</v>
      </c>
      <c r="B204" s="5" t="s">
        <v>70</v>
      </c>
      <c r="C204" s="5"/>
      <c r="D204" s="5"/>
      <c r="E204" s="5"/>
      <c r="F204" s="5"/>
      <c r="G204" s="5"/>
      <c r="H204" s="5"/>
      <c r="I204" s="5"/>
      <c r="J204" s="6">
        <v>14102</v>
      </c>
      <c r="K204" s="6"/>
      <c r="L204" s="6">
        <v>0</v>
      </c>
      <c r="M204" s="6"/>
      <c r="N204" s="6">
        <v>0</v>
      </c>
      <c r="O204" s="6">
        <v>0</v>
      </c>
      <c r="P204" s="91">
        <v>0</v>
      </c>
      <c r="Q204" s="101"/>
      <c r="R204" s="102"/>
      <c r="S204" s="101"/>
      <c r="T204" s="236"/>
      <c r="U204" s="236"/>
      <c r="V204" s="101"/>
      <c r="W204" s="294"/>
      <c r="X204" s="294"/>
      <c r="Y204" s="294"/>
      <c r="Z204" s="294" t="str">
        <f>IFERROR(BazaZaUpit[[#This Row],[IZVRŠENJE TEKUĆA]]/BazaZaUpit[[#This Row],[IZVRŠENJE PRETHODNA]]*100," ")</f>
        <v xml:space="preserve"> </v>
      </c>
      <c r="AA204" s="294" t="str">
        <f>IFERROR(BazaZaUpit[[#This Row],[IZVRŠENJE TEKUĆA]]/BazaZaUpit[[#This Row],[TEKUĆI PLAN ]]*100," ")</f>
        <v xml:space="preserve"> </v>
      </c>
    </row>
    <row r="205" spans="1:27" ht="12" x14ac:dyDescent="0.3">
      <c r="A205" s="65">
        <v>4</v>
      </c>
      <c r="B205" s="66" t="s">
        <v>112</v>
      </c>
      <c r="C205" s="66"/>
      <c r="D205" s="66"/>
      <c r="E205" s="66"/>
      <c r="F205" s="66"/>
      <c r="G205" s="66"/>
      <c r="H205" s="66"/>
      <c r="I205" s="66"/>
      <c r="J205" s="67">
        <f>SUM(J206+J209+J212)</f>
        <v>141019</v>
      </c>
      <c r="K205" s="67">
        <f>SUM(K206+K209+K212)</f>
        <v>0</v>
      </c>
      <c r="L205" s="67">
        <f t="shared" ref="L205:S205" si="165">SUM(L206+L209+L212)</f>
        <v>0</v>
      </c>
      <c r="M205" s="67">
        <f t="shared" si="165"/>
        <v>0</v>
      </c>
      <c r="N205" s="67">
        <f t="shared" si="165"/>
        <v>0</v>
      </c>
      <c r="O205" s="67">
        <f t="shared" si="165"/>
        <v>0</v>
      </c>
      <c r="P205" s="67">
        <f t="shared" si="165"/>
        <v>0</v>
      </c>
      <c r="Q205" s="67">
        <f t="shared" si="165"/>
        <v>0</v>
      </c>
      <c r="R205" s="67">
        <f t="shared" si="165"/>
        <v>0</v>
      </c>
      <c r="S205" s="67">
        <f t="shared" si="165"/>
        <v>0</v>
      </c>
      <c r="T205" s="229"/>
      <c r="U205" s="229"/>
      <c r="V205" s="67">
        <f t="shared" ref="V205:Y205" si="166">SUM(V206+V209+V212)</f>
        <v>0</v>
      </c>
      <c r="W205" s="295">
        <f t="shared" si="166"/>
        <v>0</v>
      </c>
      <c r="X205" s="295">
        <f t="shared" si="166"/>
        <v>0</v>
      </c>
      <c r="Y205" s="295">
        <f t="shared" si="166"/>
        <v>0</v>
      </c>
      <c r="Z205" s="295" t="str">
        <f>IFERROR(BazaZaUpit[[#This Row],[IZVRŠENJE TEKUĆA]]/BazaZaUpit[[#This Row],[IZVRŠENJE PRETHODNA]]*100," ")</f>
        <v xml:space="preserve"> </v>
      </c>
      <c r="AA205" s="295" t="str">
        <f>IFERROR(BazaZaUpit[[#This Row],[IZVRŠENJE TEKUĆA]]/BazaZaUpit[[#This Row],[TEKUĆI PLAN ]]*100," ")</f>
        <v xml:space="preserve"> </v>
      </c>
    </row>
    <row r="206" spans="1:27" ht="12" x14ac:dyDescent="0.3">
      <c r="A206" s="68">
        <v>41</v>
      </c>
      <c r="B206" s="69" t="s">
        <v>86</v>
      </c>
      <c r="C206" s="69"/>
      <c r="D206" s="69"/>
      <c r="E206" s="69"/>
      <c r="F206" s="69"/>
      <c r="G206" s="69"/>
      <c r="H206" s="69"/>
      <c r="I206" s="69"/>
      <c r="J206" s="70">
        <f>SUM(J207)</f>
        <v>45126</v>
      </c>
      <c r="K206" s="70">
        <f>SUM(K207)</f>
        <v>0</v>
      </c>
      <c r="L206" s="70">
        <v>0</v>
      </c>
      <c r="M206" s="70">
        <v>0</v>
      </c>
      <c r="N206" s="70">
        <v>0</v>
      </c>
      <c r="O206" s="70">
        <v>0</v>
      </c>
      <c r="P206" s="70">
        <v>0</v>
      </c>
      <c r="Q206" s="70">
        <v>0</v>
      </c>
      <c r="R206" s="70">
        <v>0</v>
      </c>
      <c r="S206" s="70">
        <v>0</v>
      </c>
      <c r="T206" s="229"/>
      <c r="U206" s="229"/>
      <c r="V206" s="70">
        <v>0</v>
      </c>
      <c r="W206" s="296">
        <v>0</v>
      </c>
      <c r="X206" s="296">
        <v>0</v>
      </c>
      <c r="Y206" s="296">
        <v>0</v>
      </c>
      <c r="Z206" s="296" t="str">
        <f>IFERROR(BazaZaUpit[[#This Row],[IZVRŠENJE TEKUĆA]]/BazaZaUpit[[#This Row],[IZVRŠENJE PRETHODNA]]*100," ")</f>
        <v xml:space="preserve"> </v>
      </c>
      <c r="AA206" s="296" t="str">
        <f>IFERROR(BazaZaUpit[[#This Row],[IZVRŠENJE TEKUĆA]]/BazaZaUpit[[#This Row],[TEKUĆI PLAN ]]*100," ")</f>
        <v xml:space="preserve"> </v>
      </c>
    </row>
    <row r="207" spans="1:27" ht="12" x14ac:dyDescent="0.3">
      <c r="A207" s="68">
        <v>412</v>
      </c>
      <c r="B207" s="69" t="s">
        <v>32</v>
      </c>
      <c r="C207" s="69"/>
      <c r="D207" s="69"/>
      <c r="E207" s="69"/>
      <c r="F207" s="69"/>
      <c r="G207" s="69"/>
      <c r="H207" s="69"/>
      <c r="I207" s="69"/>
      <c r="J207" s="70">
        <f>SUM(J208)</f>
        <v>45126</v>
      </c>
      <c r="K207" s="70">
        <f>SUM(K208)</f>
        <v>0</v>
      </c>
      <c r="L207" s="70">
        <v>0</v>
      </c>
      <c r="M207" s="70">
        <v>0</v>
      </c>
      <c r="N207" s="70">
        <v>0</v>
      </c>
      <c r="O207" s="70">
        <v>0</v>
      </c>
      <c r="P207" s="70">
        <v>0</v>
      </c>
      <c r="Q207" s="70">
        <v>0</v>
      </c>
      <c r="R207" s="70">
        <v>0</v>
      </c>
      <c r="S207" s="70">
        <v>0</v>
      </c>
      <c r="T207" s="229"/>
      <c r="U207" s="229"/>
      <c r="V207" s="70">
        <v>0</v>
      </c>
      <c r="W207" s="296">
        <v>0</v>
      </c>
      <c r="X207" s="296">
        <v>0</v>
      </c>
      <c r="Y207" s="296">
        <v>0</v>
      </c>
      <c r="Z207" s="296" t="str">
        <f>IFERROR(BazaZaUpit[[#This Row],[IZVRŠENJE TEKUĆA]]/BazaZaUpit[[#This Row],[IZVRŠENJE PRETHODNA]]*100," ")</f>
        <v xml:space="preserve"> </v>
      </c>
      <c r="AA207" s="296" t="str">
        <f>IFERROR(BazaZaUpit[[#This Row],[IZVRŠENJE TEKUĆA]]/BazaZaUpit[[#This Row],[TEKUĆI PLAN ]]*100," ")</f>
        <v xml:space="preserve"> </v>
      </c>
    </row>
    <row r="208" spans="1:27" ht="12" x14ac:dyDescent="0.3">
      <c r="A208" s="10">
        <v>4123</v>
      </c>
      <c r="B208" s="5" t="s">
        <v>85</v>
      </c>
      <c r="C208" s="5"/>
      <c r="D208" s="5"/>
      <c r="E208" s="5"/>
      <c r="F208" s="5"/>
      <c r="G208" s="5"/>
      <c r="H208" s="5"/>
      <c r="I208" s="5"/>
      <c r="J208" s="6">
        <v>45126</v>
      </c>
      <c r="K208" s="6"/>
      <c r="L208" s="6">
        <v>0</v>
      </c>
      <c r="M208" s="6"/>
      <c r="N208" s="6">
        <v>0</v>
      </c>
      <c r="O208" s="6">
        <v>0</v>
      </c>
      <c r="P208" s="91">
        <v>0</v>
      </c>
      <c r="Q208" s="101"/>
      <c r="R208" s="102"/>
      <c r="S208" s="101"/>
      <c r="T208" s="236"/>
      <c r="U208" s="236"/>
      <c r="V208" s="101"/>
      <c r="W208" s="294"/>
      <c r="X208" s="294"/>
      <c r="Y208" s="294"/>
      <c r="Z208" s="294" t="str">
        <f>IFERROR(BazaZaUpit[[#This Row],[IZVRŠENJE TEKUĆA]]/BazaZaUpit[[#This Row],[IZVRŠENJE PRETHODNA]]*100," ")</f>
        <v xml:space="preserve"> </v>
      </c>
      <c r="AA208" s="294" t="str">
        <f>IFERROR(BazaZaUpit[[#This Row],[IZVRŠENJE TEKUĆA]]/BazaZaUpit[[#This Row],[TEKUĆI PLAN ]]*100," ")</f>
        <v xml:space="preserve"> </v>
      </c>
    </row>
    <row r="209" spans="1:27" ht="12" x14ac:dyDescent="0.3">
      <c r="A209" s="68">
        <v>42</v>
      </c>
      <c r="B209" s="69" t="s">
        <v>26</v>
      </c>
      <c r="C209" s="69"/>
      <c r="D209" s="69"/>
      <c r="E209" s="69"/>
      <c r="F209" s="69"/>
      <c r="G209" s="69"/>
      <c r="H209" s="69"/>
      <c r="I209" s="69"/>
      <c r="J209" s="70">
        <f>SUM(J210)</f>
        <v>21153</v>
      </c>
      <c r="K209" s="70">
        <f>SUM(K210)</f>
        <v>0</v>
      </c>
      <c r="L209" s="70">
        <v>0</v>
      </c>
      <c r="M209" s="70">
        <v>0</v>
      </c>
      <c r="N209" s="70">
        <v>0</v>
      </c>
      <c r="O209" s="70">
        <v>0</v>
      </c>
      <c r="P209" s="70">
        <v>0</v>
      </c>
      <c r="Q209" s="70">
        <v>0</v>
      </c>
      <c r="R209" s="70">
        <v>0</v>
      </c>
      <c r="S209" s="70">
        <v>0</v>
      </c>
      <c r="T209" s="229"/>
      <c r="U209" s="229"/>
      <c r="V209" s="70">
        <v>0</v>
      </c>
      <c r="W209" s="296">
        <v>0</v>
      </c>
      <c r="X209" s="296">
        <v>0</v>
      </c>
      <c r="Y209" s="296">
        <v>0</v>
      </c>
      <c r="Z209" s="296" t="str">
        <f>IFERROR(BazaZaUpit[[#This Row],[IZVRŠENJE TEKUĆA]]/BazaZaUpit[[#This Row],[IZVRŠENJE PRETHODNA]]*100," ")</f>
        <v xml:space="preserve"> </v>
      </c>
      <c r="AA209" s="296" t="str">
        <f>IFERROR(BazaZaUpit[[#This Row],[IZVRŠENJE TEKUĆA]]/BazaZaUpit[[#This Row],[TEKUĆI PLAN ]]*100," ")</f>
        <v xml:space="preserve"> </v>
      </c>
    </row>
    <row r="210" spans="1:27" ht="12" x14ac:dyDescent="0.3">
      <c r="A210" s="68">
        <v>422</v>
      </c>
      <c r="B210" s="69" t="s">
        <v>25</v>
      </c>
      <c r="C210" s="69"/>
      <c r="D210" s="69"/>
      <c r="E210" s="69"/>
      <c r="F210" s="69"/>
      <c r="G210" s="69"/>
      <c r="H210" s="69"/>
      <c r="I210" s="69"/>
      <c r="J210" s="70">
        <f>SUM(J211)</f>
        <v>21153</v>
      </c>
      <c r="K210" s="70">
        <f>SUM(K211)</f>
        <v>0</v>
      </c>
      <c r="L210" s="70">
        <v>0</v>
      </c>
      <c r="M210" s="70">
        <v>0</v>
      </c>
      <c r="N210" s="70">
        <v>0</v>
      </c>
      <c r="O210" s="70">
        <v>0</v>
      </c>
      <c r="P210" s="70">
        <v>0</v>
      </c>
      <c r="Q210" s="70">
        <v>0</v>
      </c>
      <c r="R210" s="70">
        <v>0</v>
      </c>
      <c r="S210" s="70">
        <v>0</v>
      </c>
      <c r="T210" s="229"/>
      <c r="U210" s="229"/>
      <c r="V210" s="70">
        <v>0</v>
      </c>
      <c r="W210" s="296">
        <v>0</v>
      </c>
      <c r="X210" s="296">
        <v>0</v>
      </c>
      <c r="Y210" s="296">
        <v>0</v>
      </c>
      <c r="Z210" s="296" t="str">
        <f>IFERROR(BazaZaUpit[[#This Row],[IZVRŠENJE TEKUĆA]]/BazaZaUpit[[#This Row],[IZVRŠENJE PRETHODNA]]*100," ")</f>
        <v xml:space="preserve"> </v>
      </c>
      <c r="AA210" s="296" t="str">
        <f>IFERROR(BazaZaUpit[[#This Row],[IZVRŠENJE TEKUĆA]]/BazaZaUpit[[#This Row],[TEKUĆI PLAN ]]*100," ")</f>
        <v xml:space="preserve"> </v>
      </c>
    </row>
    <row r="211" spans="1:27" ht="12" x14ac:dyDescent="0.3">
      <c r="A211" s="10">
        <v>4221</v>
      </c>
      <c r="B211" s="5" t="s">
        <v>56</v>
      </c>
      <c r="C211" s="5"/>
      <c r="D211" s="5"/>
      <c r="E211" s="5"/>
      <c r="F211" s="5"/>
      <c r="G211" s="5"/>
      <c r="H211" s="5"/>
      <c r="I211" s="5"/>
      <c r="J211" s="6">
        <v>21153</v>
      </c>
      <c r="K211" s="6"/>
      <c r="L211" s="6">
        <v>0</v>
      </c>
      <c r="M211" s="6"/>
      <c r="N211" s="6">
        <v>0</v>
      </c>
      <c r="O211" s="6">
        <v>0</v>
      </c>
      <c r="P211" s="91">
        <v>0</v>
      </c>
      <c r="Q211" s="101"/>
      <c r="R211" s="102"/>
      <c r="S211" s="101"/>
      <c r="T211" s="236"/>
      <c r="U211" s="236"/>
      <c r="V211" s="101"/>
      <c r="W211" s="294"/>
      <c r="X211" s="294"/>
      <c r="Y211" s="294"/>
      <c r="Z211" s="294" t="str">
        <f>IFERROR(BazaZaUpit[[#This Row],[IZVRŠENJE TEKUĆA]]/BazaZaUpit[[#This Row],[IZVRŠENJE PRETHODNA]]*100," ")</f>
        <v xml:space="preserve"> </v>
      </c>
      <c r="AA211" s="294" t="str">
        <f>IFERROR(BazaZaUpit[[#This Row],[IZVRŠENJE TEKUĆA]]/BazaZaUpit[[#This Row],[TEKUĆI PLAN ]]*100," ")</f>
        <v xml:space="preserve"> </v>
      </c>
    </row>
    <row r="212" spans="1:27" ht="12" x14ac:dyDescent="0.3">
      <c r="A212" s="68">
        <v>45</v>
      </c>
      <c r="B212" s="69" t="s">
        <v>88</v>
      </c>
      <c r="C212" s="69"/>
      <c r="D212" s="69"/>
      <c r="E212" s="69"/>
      <c r="F212" s="69"/>
      <c r="G212" s="69"/>
      <c r="H212" s="69"/>
      <c r="I212" s="69"/>
      <c r="J212" s="70">
        <f>SUM(J213)</f>
        <v>74740</v>
      </c>
      <c r="K212" s="70">
        <f>SUM(K213)</f>
        <v>0</v>
      </c>
      <c r="L212" s="70">
        <v>0</v>
      </c>
      <c r="M212" s="70">
        <v>0</v>
      </c>
      <c r="N212" s="70">
        <v>0</v>
      </c>
      <c r="O212" s="70">
        <v>0</v>
      </c>
      <c r="P212" s="70">
        <v>0</v>
      </c>
      <c r="Q212" s="70">
        <v>0</v>
      </c>
      <c r="R212" s="70">
        <v>0</v>
      </c>
      <c r="S212" s="70">
        <v>0</v>
      </c>
      <c r="T212" s="229"/>
      <c r="U212" s="229"/>
      <c r="V212" s="70">
        <v>0</v>
      </c>
      <c r="W212" s="296">
        <v>0</v>
      </c>
      <c r="X212" s="296">
        <v>0</v>
      </c>
      <c r="Y212" s="296">
        <v>0</v>
      </c>
      <c r="Z212" s="296" t="str">
        <f>IFERROR(BazaZaUpit[[#This Row],[IZVRŠENJE TEKUĆA]]/BazaZaUpit[[#This Row],[IZVRŠENJE PRETHODNA]]*100," ")</f>
        <v xml:space="preserve"> </v>
      </c>
      <c r="AA212" s="296" t="str">
        <f>IFERROR(BazaZaUpit[[#This Row],[IZVRŠENJE TEKUĆA]]/BazaZaUpit[[#This Row],[TEKUĆI PLAN ]]*100," ")</f>
        <v xml:space="preserve"> </v>
      </c>
    </row>
    <row r="213" spans="1:27" ht="12" x14ac:dyDescent="0.3">
      <c r="A213" s="68">
        <v>452</v>
      </c>
      <c r="B213" s="69" t="s">
        <v>87</v>
      </c>
      <c r="C213" s="69"/>
      <c r="D213" s="69"/>
      <c r="E213" s="69"/>
      <c r="F213" s="69"/>
      <c r="G213" s="69"/>
      <c r="H213" s="69"/>
      <c r="I213" s="69"/>
      <c r="J213" s="70">
        <f>SUM(J214)</f>
        <v>74740</v>
      </c>
      <c r="K213" s="70">
        <f>SUM(K214)</f>
        <v>0</v>
      </c>
      <c r="L213" s="70">
        <v>0</v>
      </c>
      <c r="M213" s="70">
        <v>0</v>
      </c>
      <c r="N213" s="70">
        <v>0</v>
      </c>
      <c r="O213" s="70">
        <v>0</v>
      </c>
      <c r="P213" s="70">
        <v>0</v>
      </c>
      <c r="Q213" s="70">
        <v>0</v>
      </c>
      <c r="R213" s="70">
        <v>0</v>
      </c>
      <c r="S213" s="70">
        <v>0</v>
      </c>
      <c r="T213" s="229"/>
      <c r="U213" s="229"/>
      <c r="V213" s="70">
        <v>0</v>
      </c>
      <c r="W213" s="296">
        <v>0</v>
      </c>
      <c r="X213" s="296">
        <v>0</v>
      </c>
      <c r="Y213" s="296">
        <v>0</v>
      </c>
      <c r="Z213" s="296" t="str">
        <f>IFERROR(BazaZaUpit[[#This Row],[IZVRŠENJE TEKUĆA]]/BazaZaUpit[[#This Row],[IZVRŠENJE PRETHODNA]]*100," ")</f>
        <v xml:space="preserve"> </v>
      </c>
      <c r="AA213" s="296" t="str">
        <f>IFERROR(BazaZaUpit[[#This Row],[IZVRŠENJE TEKUĆA]]/BazaZaUpit[[#This Row],[TEKUĆI PLAN ]]*100," ")</f>
        <v xml:space="preserve"> </v>
      </c>
    </row>
    <row r="214" spans="1:27" ht="12" x14ac:dyDescent="0.3">
      <c r="A214" s="54">
        <v>4521</v>
      </c>
      <c r="B214" s="26" t="s">
        <v>87</v>
      </c>
      <c r="C214" s="26"/>
      <c r="D214" s="26"/>
      <c r="E214" s="26"/>
      <c r="F214" s="26"/>
      <c r="G214" s="26"/>
      <c r="H214" s="26"/>
      <c r="I214" s="26"/>
      <c r="J214" s="27">
        <v>74740</v>
      </c>
      <c r="K214" s="27"/>
      <c r="L214" s="27">
        <v>0</v>
      </c>
      <c r="M214" s="27"/>
      <c r="N214" s="27">
        <v>0</v>
      </c>
      <c r="O214" s="27">
        <v>0</v>
      </c>
      <c r="P214" s="96">
        <v>0</v>
      </c>
      <c r="Q214" s="101"/>
      <c r="R214" s="102"/>
      <c r="S214" s="101"/>
      <c r="T214" s="236"/>
      <c r="U214" s="236"/>
      <c r="V214" s="101"/>
      <c r="W214" s="294"/>
      <c r="X214" s="294"/>
      <c r="Y214" s="294"/>
      <c r="Z214" s="294" t="str">
        <f>IFERROR(BazaZaUpit[[#This Row],[IZVRŠENJE TEKUĆA]]/BazaZaUpit[[#This Row],[IZVRŠENJE PRETHODNA]]*100," ")</f>
        <v xml:space="preserve"> </v>
      </c>
      <c r="AA214" s="294" t="str">
        <f>IFERROR(BazaZaUpit[[#This Row],[IZVRŠENJE TEKUĆA]]/BazaZaUpit[[#This Row],[TEKUĆI PLAN ]]*100," ")</f>
        <v xml:space="preserve"> </v>
      </c>
    </row>
    <row r="215" spans="1:27" ht="12" x14ac:dyDescent="0.3">
      <c r="A215" s="40" t="s">
        <v>124</v>
      </c>
      <c r="B215" s="14" t="s">
        <v>125</v>
      </c>
      <c r="C215" s="14"/>
      <c r="D215" s="14"/>
      <c r="E215" s="14"/>
      <c r="F215" s="14"/>
      <c r="G215" s="14"/>
      <c r="H215" s="14"/>
      <c r="I215" s="14"/>
      <c r="J215" s="122">
        <f>J216+J221+J230</f>
        <v>33180</v>
      </c>
      <c r="K215" s="14"/>
      <c r="L215" s="14">
        <v>0</v>
      </c>
      <c r="M215" s="14"/>
      <c r="N215" s="14">
        <v>0</v>
      </c>
      <c r="O215" s="14">
        <v>0</v>
      </c>
      <c r="P215" s="14">
        <v>0</v>
      </c>
      <c r="Q215" s="14"/>
      <c r="R215" s="14"/>
      <c r="S215" s="14"/>
      <c r="T215" s="239"/>
      <c r="U215" s="239"/>
      <c r="V215" s="14"/>
      <c r="W215" s="269"/>
      <c r="X215" s="269"/>
      <c r="Y215" s="269"/>
      <c r="Z215" s="269" t="str">
        <f>IFERROR(BazaZaUpit[[#This Row],[IZVRŠENJE TEKUĆA]]/BazaZaUpit[[#This Row],[IZVRŠENJE PRETHODNA]]*100," ")</f>
        <v xml:space="preserve"> </v>
      </c>
      <c r="AA215" s="269" t="str">
        <f>IFERROR(BazaZaUpit[[#This Row],[IZVRŠENJE TEKUĆA]]/BazaZaUpit[[#This Row],[TEKUĆI PLAN ]]*100," ")</f>
        <v xml:space="preserve"> </v>
      </c>
    </row>
    <row r="216" spans="1:27" ht="48" x14ac:dyDescent="0.3">
      <c r="A216" s="47" t="s">
        <v>31</v>
      </c>
      <c r="B216" s="18" t="s">
        <v>37</v>
      </c>
      <c r="C216" s="28" t="s">
        <v>146</v>
      </c>
      <c r="D216" s="18" t="s">
        <v>284</v>
      </c>
      <c r="E216" s="18" t="s">
        <v>285</v>
      </c>
      <c r="F216" s="18" t="s">
        <v>286</v>
      </c>
      <c r="G216" s="18" t="s">
        <v>287</v>
      </c>
      <c r="H216" s="28"/>
      <c r="I216" s="28"/>
      <c r="J216" s="121">
        <f>J217</f>
        <v>0</v>
      </c>
      <c r="K216" s="121">
        <f t="shared" ref="K216:X216" si="167">K217</f>
        <v>0</v>
      </c>
      <c r="L216" s="121">
        <f t="shared" si="167"/>
        <v>0</v>
      </c>
      <c r="M216" s="121">
        <f t="shared" si="167"/>
        <v>0</v>
      </c>
      <c r="N216" s="121">
        <f t="shared" si="167"/>
        <v>0</v>
      </c>
      <c r="O216" s="121">
        <f t="shared" si="167"/>
        <v>0</v>
      </c>
      <c r="P216" s="121">
        <f t="shared" si="167"/>
        <v>0</v>
      </c>
      <c r="Q216" s="121">
        <f t="shared" si="167"/>
        <v>0</v>
      </c>
      <c r="R216" s="121">
        <f t="shared" si="167"/>
        <v>0</v>
      </c>
      <c r="S216" s="121">
        <f t="shared" si="167"/>
        <v>0</v>
      </c>
      <c r="T216" s="240">
        <f t="shared" si="167"/>
        <v>0</v>
      </c>
      <c r="U216" s="240">
        <f t="shared" si="167"/>
        <v>0</v>
      </c>
      <c r="V216" s="121">
        <f t="shared" si="167"/>
        <v>0</v>
      </c>
      <c r="W216" s="298">
        <f t="shared" si="167"/>
        <v>0</v>
      </c>
      <c r="X216" s="298">
        <f t="shared" si="167"/>
        <v>0</v>
      </c>
      <c r="Y216" s="298">
        <f>Y217</f>
        <v>0</v>
      </c>
      <c r="Z216" s="298" t="str">
        <f>IFERROR(BazaZaUpit[[#This Row],[IZVRŠENJE TEKUĆA]]/BazaZaUpit[[#This Row],[IZVRŠENJE PRETHODNA]]*100," ")</f>
        <v xml:space="preserve"> </v>
      </c>
      <c r="AA216" s="298" t="str">
        <f>IFERROR(BazaZaUpit[[#This Row],[IZVRŠENJE TEKUĆA]]/BazaZaUpit[[#This Row],[TEKUĆI PLAN ]]*100," ")</f>
        <v xml:space="preserve"> </v>
      </c>
    </row>
    <row r="217" spans="1:27" ht="12" x14ac:dyDescent="0.3">
      <c r="A217" s="51">
        <v>7</v>
      </c>
      <c r="B217" s="51" t="s">
        <v>283</v>
      </c>
      <c r="C217" s="20"/>
      <c r="D217" s="20"/>
      <c r="E217" s="20"/>
      <c r="F217" s="20"/>
      <c r="G217" s="20"/>
      <c r="H217" s="20"/>
      <c r="I217" s="20"/>
      <c r="J217" s="21">
        <f>J218</f>
        <v>0</v>
      </c>
      <c r="K217" s="21">
        <f t="shared" ref="K217:Y219" si="168">K218</f>
        <v>0</v>
      </c>
      <c r="L217" s="21">
        <f t="shared" si="168"/>
        <v>0</v>
      </c>
      <c r="M217" s="21">
        <f t="shared" si="168"/>
        <v>0</v>
      </c>
      <c r="N217" s="21">
        <f t="shared" si="168"/>
        <v>0</v>
      </c>
      <c r="O217" s="21">
        <f t="shared" si="168"/>
        <v>0</v>
      </c>
      <c r="P217" s="21">
        <f t="shared" si="168"/>
        <v>0</v>
      </c>
      <c r="Q217" s="21">
        <f t="shared" si="168"/>
        <v>0</v>
      </c>
      <c r="R217" s="21">
        <f t="shared" si="168"/>
        <v>0</v>
      </c>
      <c r="S217" s="21">
        <f t="shared" si="168"/>
        <v>0</v>
      </c>
      <c r="T217" s="241">
        <f t="shared" si="168"/>
        <v>0</v>
      </c>
      <c r="U217" s="241">
        <f t="shared" si="168"/>
        <v>0</v>
      </c>
      <c r="V217" s="21">
        <f t="shared" si="168"/>
        <v>0</v>
      </c>
      <c r="W217" s="299">
        <f t="shared" si="168"/>
        <v>0</v>
      </c>
      <c r="X217" s="299">
        <f t="shared" si="168"/>
        <v>0</v>
      </c>
      <c r="Y217" s="299">
        <f t="shared" si="168"/>
        <v>0</v>
      </c>
      <c r="Z217" s="299" t="str">
        <f>IFERROR(BazaZaUpit[[#This Row],[IZVRŠENJE TEKUĆA]]/BazaZaUpit[[#This Row],[IZVRŠENJE PRETHODNA]]*100," ")</f>
        <v xml:space="preserve"> </v>
      </c>
      <c r="AA217" s="299" t="str">
        <f>IFERROR(BazaZaUpit[[#This Row],[IZVRŠENJE TEKUĆA]]/BazaZaUpit[[#This Row],[TEKUĆI PLAN ]]*100," ")</f>
        <v xml:space="preserve"> </v>
      </c>
    </row>
    <row r="218" spans="1:27" ht="12" x14ac:dyDescent="0.3">
      <c r="A218" s="51">
        <v>71</v>
      </c>
      <c r="B218" s="51" t="s">
        <v>283</v>
      </c>
      <c r="C218" s="20"/>
      <c r="D218" s="20"/>
      <c r="E218" s="20"/>
      <c r="F218" s="20"/>
      <c r="G218" s="20"/>
      <c r="H218" s="20"/>
      <c r="I218" s="20"/>
      <c r="J218" s="21">
        <f>J219</f>
        <v>0</v>
      </c>
      <c r="K218" s="21">
        <f t="shared" si="168"/>
        <v>0</v>
      </c>
      <c r="L218" s="21">
        <f t="shared" si="168"/>
        <v>0</v>
      </c>
      <c r="M218" s="21">
        <f t="shared" si="168"/>
        <v>0</v>
      </c>
      <c r="N218" s="21">
        <f t="shared" si="168"/>
        <v>0</v>
      </c>
      <c r="O218" s="21">
        <f t="shared" si="168"/>
        <v>0</v>
      </c>
      <c r="P218" s="21">
        <f t="shared" si="168"/>
        <v>0</v>
      </c>
      <c r="Q218" s="21">
        <f t="shared" si="168"/>
        <v>0</v>
      </c>
      <c r="R218" s="21">
        <f t="shared" si="168"/>
        <v>0</v>
      </c>
      <c r="S218" s="21">
        <f t="shared" si="168"/>
        <v>0</v>
      </c>
      <c r="T218" s="241">
        <f t="shared" si="168"/>
        <v>0</v>
      </c>
      <c r="U218" s="241">
        <f t="shared" si="168"/>
        <v>0</v>
      </c>
      <c r="V218" s="21">
        <f t="shared" si="168"/>
        <v>0</v>
      </c>
      <c r="W218" s="299">
        <f t="shared" si="168"/>
        <v>0</v>
      </c>
      <c r="X218" s="299">
        <f t="shared" si="168"/>
        <v>0</v>
      </c>
      <c r="Y218" s="299">
        <f t="shared" si="168"/>
        <v>0</v>
      </c>
      <c r="Z218" s="299" t="str">
        <f>IFERROR(BazaZaUpit[[#This Row],[IZVRŠENJE TEKUĆA]]/BazaZaUpit[[#This Row],[IZVRŠENJE PRETHODNA]]*100," ")</f>
        <v xml:space="preserve"> </v>
      </c>
      <c r="AA218" s="299" t="str">
        <f>IFERROR(BazaZaUpit[[#This Row],[IZVRŠENJE TEKUĆA]]/BazaZaUpit[[#This Row],[TEKUĆI PLAN ]]*100," ")</f>
        <v xml:space="preserve"> </v>
      </c>
    </row>
    <row r="219" spans="1:27" ht="12" x14ac:dyDescent="0.3">
      <c r="A219" s="51">
        <v>711</v>
      </c>
      <c r="B219" s="51" t="s">
        <v>283</v>
      </c>
      <c r="C219" s="20"/>
      <c r="D219" s="20"/>
      <c r="E219" s="20"/>
      <c r="F219" s="20"/>
      <c r="G219" s="20"/>
      <c r="H219" s="20"/>
      <c r="I219" s="20"/>
      <c r="J219" s="21">
        <f>J220</f>
        <v>0</v>
      </c>
      <c r="K219" s="21">
        <f t="shared" si="168"/>
        <v>0</v>
      </c>
      <c r="L219" s="21">
        <f t="shared" si="168"/>
        <v>0</v>
      </c>
      <c r="M219" s="21">
        <f t="shared" si="168"/>
        <v>0</v>
      </c>
      <c r="N219" s="21">
        <f t="shared" si="168"/>
        <v>0</v>
      </c>
      <c r="O219" s="21">
        <f t="shared" si="168"/>
        <v>0</v>
      </c>
      <c r="P219" s="21">
        <f t="shared" si="168"/>
        <v>0</v>
      </c>
      <c r="Q219" s="21">
        <f t="shared" si="168"/>
        <v>0</v>
      </c>
      <c r="R219" s="21">
        <f t="shared" si="168"/>
        <v>0</v>
      </c>
      <c r="S219" s="21">
        <f t="shared" si="168"/>
        <v>0</v>
      </c>
      <c r="T219" s="241">
        <f t="shared" si="168"/>
        <v>0</v>
      </c>
      <c r="U219" s="241">
        <f t="shared" si="168"/>
        <v>0</v>
      </c>
      <c r="V219" s="21">
        <f t="shared" si="168"/>
        <v>0</v>
      </c>
      <c r="W219" s="299">
        <f t="shared" si="168"/>
        <v>0</v>
      </c>
      <c r="X219" s="299">
        <f t="shared" si="168"/>
        <v>0</v>
      </c>
      <c r="Y219" s="299">
        <f t="shared" si="168"/>
        <v>0</v>
      </c>
      <c r="Z219" s="299" t="str">
        <f>IFERROR(BazaZaUpit[[#This Row],[IZVRŠENJE TEKUĆA]]/BazaZaUpit[[#This Row],[IZVRŠENJE PRETHODNA]]*100," ")</f>
        <v xml:space="preserve"> </v>
      </c>
      <c r="AA219" s="299" t="str">
        <f>IFERROR(BazaZaUpit[[#This Row],[IZVRŠENJE TEKUĆA]]/BazaZaUpit[[#This Row],[TEKUĆI PLAN ]]*100," ")</f>
        <v xml:space="preserve"> </v>
      </c>
    </row>
    <row r="220" spans="1:27" ht="12" x14ac:dyDescent="0.3">
      <c r="A220" s="51">
        <v>7111</v>
      </c>
      <c r="B220" s="51" t="s">
        <v>283</v>
      </c>
      <c r="C220" s="20"/>
      <c r="D220" s="20"/>
      <c r="E220" s="20"/>
      <c r="F220" s="20"/>
      <c r="G220" s="20"/>
      <c r="H220" s="20"/>
      <c r="I220" s="20"/>
      <c r="J220" s="21">
        <v>0</v>
      </c>
      <c r="K220" s="21">
        <v>0</v>
      </c>
      <c r="L220" s="21">
        <v>0</v>
      </c>
      <c r="M220" s="21">
        <v>0</v>
      </c>
      <c r="N220" s="21">
        <v>0</v>
      </c>
      <c r="O220" s="21">
        <v>0</v>
      </c>
      <c r="P220" s="21">
        <v>0</v>
      </c>
      <c r="Q220" s="21">
        <v>0</v>
      </c>
      <c r="R220" s="21">
        <v>0</v>
      </c>
      <c r="S220" s="21">
        <v>0</v>
      </c>
      <c r="T220" s="241">
        <v>0</v>
      </c>
      <c r="U220" s="241">
        <v>0</v>
      </c>
      <c r="V220" s="21">
        <v>0</v>
      </c>
      <c r="W220" s="299">
        <v>0</v>
      </c>
      <c r="X220" s="299">
        <v>0</v>
      </c>
      <c r="Y220" s="299">
        <v>0</v>
      </c>
      <c r="Z220" s="299" t="str">
        <f>IFERROR(BazaZaUpit[[#This Row],[IZVRŠENJE TEKUĆA]]/BazaZaUpit[[#This Row],[IZVRŠENJE PRETHODNA]]*100," ")</f>
        <v xml:space="preserve"> </v>
      </c>
      <c r="AA220" s="299" t="str">
        <f>IFERROR(BazaZaUpit[[#This Row],[IZVRŠENJE TEKUĆA]]/BazaZaUpit[[#This Row],[TEKUĆI PLAN ]]*100," ")</f>
        <v xml:space="preserve"> </v>
      </c>
    </row>
    <row r="221" spans="1:27" ht="12" x14ac:dyDescent="0.3">
      <c r="A221" s="55" t="s">
        <v>128</v>
      </c>
      <c r="B221" s="28" t="s">
        <v>129</v>
      </c>
      <c r="C221" s="28" t="s">
        <v>148</v>
      </c>
      <c r="D221" s="28" t="s">
        <v>129</v>
      </c>
      <c r="E221" s="28" t="s">
        <v>129</v>
      </c>
      <c r="F221" s="28" t="s">
        <v>129</v>
      </c>
      <c r="G221" s="28" t="s">
        <v>129</v>
      </c>
      <c r="H221" s="28"/>
      <c r="I221" s="28"/>
      <c r="J221" s="19">
        <f t="shared" ref="J221:J228" si="169">J222</f>
        <v>0</v>
      </c>
      <c r="K221" s="19">
        <f t="shared" ref="K221:Y228" si="170">K222</f>
        <v>0</v>
      </c>
      <c r="L221" s="19">
        <f t="shared" si="170"/>
        <v>0</v>
      </c>
      <c r="M221" s="19">
        <f t="shared" si="170"/>
        <v>0</v>
      </c>
      <c r="N221" s="19">
        <f t="shared" si="170"/>
        <v>0</v>
      </c>
      <c r="O221" s="19">
        <f t="shared" si="170"/>
        <v>0</v>
      </c>
      <c r="P221" s="19">
        <f t="shared" si="170"/>
        <v>0</v>
      </c>
      <c r="Q221" s="19">
        <f t="shared" si="170"/>
        <v>0</v>
      </c>
      <c r="R221" s="19">
        <f t="shared" si="170"/>
        <v>0</v>
      </c>
      <c r="S221" s="19">
        <f t="shared" si="170"/>
        <v>0</v>
      </c>
      <c r="T221" s="242">
        <f t="shared" si="170"/>
        <v>0</v>
      </c>
      <c r="U221" s="242">
        <f t="shared" si="170"/>
        <v>0</v>
      </c>
      <c r="V221" s="19">
        <f t="shared" si="170"/>
        <v>0</v>
      </c>
      <c r="W221" s="300">
        <f t="shared" si="170"/>
        <v>0</v>
      </c>
      <c r="X221" s="300">
        <f t="shared" si="170"/>
        <v>0</v>
      </c>
      <c r="Y221" s="300">
        <f t="shared" si="170"/>
        <v>0</v>
      </c>
      <c r="Z221" s="300" t="str">
        <f>IFERROR(BazaZaUpit[[#This Row],[IZVRŠENJE TEKUĆA]]/BazaZaUpit[[#This Row],[IZVRŠENJE PRETHODNA]]*100," ")</f>
        <v xml:space="preserve"> </v>
      </c>
      <c r="AA221" s="300" t="str">
        <f>IFERROR(BazaZaUpit[[#This Row],[IZVRŠENJE TEKUĆA]]/BazaZaUpit[[#This Row],[TEKUĆI PLAN ]]*100," ")</f>
        <v xml:space="preserve"> </v>
      </c>
    </row>
    <row r="222" spans="1:27" ht="12" x14ac:dyDescent="0.3">
      <c r="A222" s="51">
        <v>8</v>
      </c>
      <c r="B222" s="51" t="s">
        <v>131</v>
      </c>
      <c r="C222" s="51"/>
      <c r="D222" s="7"/>
      <c r="E222" s="7"/>
      <c r="F222" s="7"/>
      <c r="G222" s="7"/>
      <c r="H222" s="7"/>
      <c r="I222" s="7"/>
      <c r="J222" s="8">
        <f t="shared" si="169"/>
        <v>0</v>
      </c>
      <c r="K222" s="8">
        <f t="shared" si="170"/>
        <v>0</v>
      </c>
      <c r="L222" s="8">
        <f t="shared" si="170"/>
        <v>0</v>
      </c>
      <c r="M222" s="8">
        <f t="shared" si="170"/>
        <v>0</v>
      </c>
      <c r="N222" s="8">
        <f t="shared" si="170"/>
        <v>0</v>
      </c>
      <c r="O222" s="8">
        <f t="shared" si="170"/>
        <v>0</v>
      </c>
      <c r="P222" s="8">
        <f t="shared" si="170"/>
        <v>0</v>
      </c>
      <c r="Q222" s="8">
        <f t="shared" si="170"/>
        <v>0</v>
      </c>
      <c r="R222" s="8">
        <f t="shared" si="170"/>
        <v>0</v>
      </c>
      <c r="S222" s="8">
        <f t="shared" si="170"/>
        <v>0</v>
      </c>
      <c r="T222" s="243">
        <f t="shared" si="170"/>
        <v>0</v>
      </c>
      <c r="U222" s="243">
        <f t="shared" si="170"/>
        <v>0</v>
      </c>
      <c r="V222" s="8">
        <f t="shared" si="170"/>
        <v>0</v>
      </c>
      <c r="W222" s="294">
        <f t="shared" si="170"/>
        <v>0</v>
      </c>
      <c r="X222" s="294">
        <f t="shared" si="170"/>
        <v>0</v>
      </c>
      <c r="Y222" s="294">
        <f t="shared" si="170"/>
        <v>0</v>
      </c>
      <c r="Z222" s="294" t="str">
        <f>IFERROR(BazaZaUpit[[#This Row],[IZVRŠENJE TEKUĆA]]/BazaZaUpit[[#This Row],[IZVRŠENJE PRETHODNA]]*100," ")</f>
        <v xml:space="preserve"> </v>
      </c>
      <c r="AA222" s="294" t="str">
        <f>IFERROR(BazaZaUpit[[#This Row],[IZVRŠENJE TEKUĆA]]/BazaZaUpit[[#This Row],[TEKUĆI PLAN ]]*100," ")</f>
        <v xml:space="preserve"> </v>
      </c>
    </row>
    <row r="223" spans="1:27" ht="12" x14ac:dyDescent="0.3">
      <c r="A223" s="51">
        <v>81</v>
      </c>
      <c r="B223" s="51" t="s">
        <v>131</v>
      </c>
      <c r="C223" s="51"/>
      <c r="D223" s="7"/>
      <c r="E223" s="7"/>
      <c r="F223" s="7"/>
      <c r="G223" s="7"/>
      <c r="H223" s="7"/>
      <c r="I223" s="7"/>
      <c r="J223" s="8">
        <f t="shared" si="169"/>
        <v>0</v>
      </c>
      <c r="K223" s="8">
        <f t="shared" si="170"/>
        <v>0</v>
      </c>
      <c r="L223" s="8">
        <f t="shared" si="170"/>
        <v>0</v>
      </c>
      <c r="M223" s="8">
        <f t="shared" si="170"/>
        <v>0</v>
      </c>
      <c r="N223" s="8">
        <f t="shared" si="170"/>
        <v>0</v>
      </c>
      <c r="O223" s="8">
        <f t="shared" si="170"/>
        <v>0</v>
      </c>
      <c r="P223" s="8">
        <f t="shared" si="170"/>
        <v>0</v>
      </c>
      <c r="Q223" s="8">
        <f t="shared" si="170"/>
        <v>0</v>
      </c>
      <c r="R223" s="8">
        <f t="shared" si="170"/>
        <v>0</v>
      </c>
      <c r="S223" s="8">
        <f t="shared" si="170"/>
        <v>0</v>
      </c>
      <c r="T223" s="243">
        <f t="shared" si="170"/>
        <v>0</v>
      </c>
      <c r="U223" s="243">
        <f t="shared" si="170"/>
        <v>0</v>
      </c>
      <c r="V223" s="8">
        <f t="shared" si="170"/>
        <v>0</v>
      </c>
      <c r="W223" s="294">
        <f t="shared" si="170"/>
        <v>0</v>
      </c>
      <c r="X223" s="294">
        <f t="shared" si="170"/>
        <v>0</v>
      </c>
      <c r="Y223" s="294">
        <f t="shared" si="170"/>
        <v>0</v>
      </c>
      <c r="Z223" s="294" t="str">
        <f>IFERROR(BazaZaUpit[[#This Row],[IZVRŠENJE TEKUĆA]]/BazaZaUpit[[#This Row],[IZVRŠENJE PRETHODNA]]*100," ")</f>
        <v xml:space="preserve"> </v>
      </c>
      <c r="AA223" s="294" t="str">
        <f>IFERROR(BazaZaUpit[[#This Row],[IZVRŠENJE TEKUĆA]]/BazaZaUpit[[#This Row],[TEKUĆI PLAN ]]*100," ")</f>
        <v xml:space="preserve"> </v>
      </c>
    </row>
    <row r="224" spans="1:27" ht="12" x14ac:dyDescent="0.3">
      <c r="A224" s="51">
        <v>811</v>
      </c>
      <c r="B224" s="51" t="s">
        <v>131</v>
      </c>
      <c r="C224" s="51"/>
      <c r="D224" s="7"/>
      <c r="E224" s="7"/>
      <c r="F224" s="7"/>
      <c r="G224" s="7"/>
      <c r="H224" s="7"/>
      <c r="I224" s="7"/>
      <c r="J224" s="8">
        <f t="shared" si="169"/>
        <v>0</v>
      </c>
      <c r="K224" s="8">
        <f t="shared" si="170"/>
        <v>0</v>
      </c>
      <c r="L224" s="8">
        <f t="shared" si="170"/>
        <v>0</v>
      </c>
      <c r="M224" s="8">
        <f t="shared" si="170"/>
        <v>0</v>
      </c>
      <c r="N224" s="8">
        <f t="shared" si="170"/>
        <v>0</v>
      </c>
      <c r="O224" s="8">
        <f t="shared" si="170"/>
        <v>0</v>
      </c>
      <c r="P224" s="8">
        <f t="shared" si="170"/>
        <v>0</v>
      </c>
      <c r="Q224" s="8">
        <f t="shared" si="170"/>
        <v>0</v>
      </c>
      <c r="R224" s="8">
        <f t="shared" si="170"/>
        <v>0</v>
      </c>
      <c r="S224" s="8">
        <f t="shared" si="170"/>
        <v>0</v>
      </c>
      <c r="T224" s="243">
        <f t="shared" si="170"/>
        <v>0</v>
      </c>
      <c r="U224" s="243">
        <f t="shared" si="170"/>
        <v>0</v>
      </c>
      <c r="V224" s="8">
        <f t="shared" si="170"/>
        <v>0</v>
      </c>
      <c r="W224" s="294">
        <f t="shared" si="170"/>
        <v>0</v>
      </c>
      <c r="X224" s="294">
        <f t="shared" si="170"/>
        <v>0</v>
      </c>
      <c r="Y224" s="294">
        <f t="shared" si="170"/>
        <v>0</v>
      </c>
      <c r="Z224" s="294" t="str">
        <f>IFERROR(BazaZaUpit[[#This Row],[IZVRŠENJE TEKUĆA]]/BazaZaUpit[[#This Row],[IZVRŠENJE PRETHODNA]]*100," ")</f>
        <v xml:space="preserve"> </v>
      </c>
      <c r="AA224" s="294" t="str">
        <f>IFERROR(BazaZaUpit[[#This Row],[IZVRŠENJE TEKUĆA]]/BazaZaUpit[[#This Row],[TEKUĆI PLAN ]]*100," ")</f>
        <v xml:space="preserve"> </v>
      </c>
    </row>
    <row r="225" spans="1:27" ht="12" x14ac:dyDescent="0.3">
      <c r="A225" s="51">
        <v>8111</v>
      </c>
      <c r="B225" s="51" t="s">
        <v>131</v>
      </c>
      <c r="C225" s="20"/>
      <c r="D225" s="20"/>
      <c r="E225" s="20"/>
      <c r="F225" s="20"/>
      <c r="G225" s="20"/>
      <c r="H225" s="20"/>
      <c r="I225" s="20"/>
      <c r="J225" s="8">
        <f t="shared" si="169"/>
        <v>0</v>
      </c>
      <c r="K225" s="8">
        <f t="shared" si="170"/>
        <v>0</v>
      </c>
      <c r="L225" s="8">
        <f t="shared" si="170"/>
        <v>0</v>
      </c>
      <c r="M225" s="8">
        <f t="shared" si="170"/>
        <v>0</v>
      </c>
      <c r="N225" s="8">
        <f t="shared" si="170"/>
        <v>0</v>
      </c>
      <c r="O225" s="8">
        <f t="shared" si="170"/>
        <v>0</v>
      </c>
      <c r="P225" s="8">
        <f t="shared" si="170"/>
        <v>0</v>
      </c>
      <c r="Q225" s="8">
        <f t="shared" si="170"/>
        <v>0</v>
      </c>
      <c r="R225" s="8">
        <f t="shared" si="170"/>
        <v>0</v>
      </c>
      <c r="S225" s="8">
        <f t="shared" si="170"/>
        <v>0</v>
      </c>
      <c r="T225" s="243">
        <f t="shared" si="170"/>
        <v>0</v>
      </c>
      <c r="U225" s="243">
        <f t="shared" si="170"/>
        <v>0</v>
      </c>
      <c r="V225" s="8">
        <f t="shared" si="170"/>
        <v>0</v>
      </c>
      <c r="W225" s="294">
        <f t="shared" si="170"/>
        <v>0</v>
      </c>
      <c r="X225" s="294">
        <f t="shared" si="170"/>
        <v>0</v>
      </c>
      <c r="Y225" s="294">
        <f t="shared" si="170"/>
        <v>0</v>
      </c>
      <c r="Z225" s="294" t="str">
        <f>IFERROR(BazaZaUpit[[#This Row],[IZVRŠENJE TEKUĆA]]/BazaZaUpit[[#This Row],[IZVRŠENJE PRETHODNA]]*100," ")</f>
        <v xml:space="preserve"> </v>
      </c>
      <c r="AA225" s="294" t="str">
        <f>IFERROR(BazaZaUpit[[#This Row],[IZVRŠENJE TEKUĆA]]/BazaZaUpit[[#This Row],[TEKUĆI PLAN ]]*100," ")</f>
        <v xml:space="preserve"> </v>
      </c>
    </row>
    <row r="226" spans="1:27" ht="12" x14ac:dyDescent="0.3">
      <c r="A226" s="43">
        <v>5</v>
      </c>
      <c r="B226" s="7" t="s">
        <v>130</v>
      </c>
      <c r="C226" s="7"/>
      <c r="D226" s="7"/>
      <c r="E226" s="7"/>
      <c r="F226" s="7"/>
      <c r="G226" s="7"/>
      <c r="H226" s="7"/>
      <c r="I226" s="7"/>
      <c r="J226" s="8">
        <f t="shared" si="169"/>
        <v>0</v>
      </c>
      <c r="K226" s="8">
        <f t="shared" si="170"/>
        <v>0</v>
      </c>
      <c r="L226" s="8">
        <f t="shared" si="170"/>
        <v>0</v>
      </c>
      <c r="M226" s="8">
        <f t="shared" si="170"/>
        <v>0</v>
      </c>
      <c r="N226" s="8">
        <f t="shared" si="170"/>
        <v>0</v>
      </c>
      <c r="O226" s="8">
        <f t="shared" si="170"/>
        <v>0</v>
      </c>
      <c r="P226" s="8">
        <f t="shared" si="170"/>
        <v>0</v>
      </c>
      <c r="Q226" s="8">
        <f t="shared" si="170"/>
        <v>0</v>
      </c>
      <c r="R226" s="8">
        <f t="shared" si="170"/>
        <v>0</v>
      </c>
      <c r="S226" s="8">
        <f t="shared" si="170"/>
        <v>0</v>
      </c>
      <c r="T226" s="243">
        <f t="shared" si="170"/>
        <v>0</v>
      </c>
      <c r="U226" s="243">
        <f t="shared" si="170"/>
        <v>0</v>
      </c>
      <c r="V226" s="8">
        <f t="shared" si="170"/>
        <v>0</v>
      </c>
      <c r="W226" s="294">
        <f t="shared" si="170"/>
        <v>0</v>
      </c>
      <c r="X226" s="294">
        <f t="shared" si="170"/>
        <v>0</v>
      </c>
      <c r="Y226" s="294">
        <f t="shared" si="170"/>
        <v>0</v>
      </c>
      <c r="Z226" s="294" t="str">
        <f>IFERROR(BazaZaUpit[[#This Row],[IZVRŠENJE TEKUĆA]]/BazaZaUpit[[#This Row],[IZVRŠENJE PRETHODNA]]*100," ")</f>
        <v xml:space="preserve"> </v>
      </c>
      <c r="AA226" s="294" t="str">
        <f>IFERROR(BazaZaUpit[[#This Row],[IZVRŠENJE TEKUĆA]]/BazaZaUpit[[#This Row],[TEKUĆI PLAN ]]*100," ")</f>
        <v xml:space="preserve"> </v>
      </c>
    </row>
    <row r="227" spans="1:27" ht="12" x14ac:dyDescent="0.3">
      <c r="A227" s="43">
        <v>51</v>
      </c>
      <c r="B227" s="7" t="s">
        <v>130</v>
      </c>
      <c r="C227" s="7"/>
      <c r="D227" s="7"/>
      <c r="E227" s="7"/>
      <c r="F227" s="7"/>
      <c r="G227" s="7"/>
      <c r="H227" s="7"/>
      <c r="I227" s="7"/>
      <c r="J227" s="8">
        <f t="shared" si="169"/>
        <v>0</v>
      </c>
      <c r="K227" s="8">
        <f t="shared" si="170"/>
        <v>0</v>
      </c>
      <c r="L227" s="8">
        <f t="shared" si="170"/>
        <v>0</v>
      </c>
      <c r="M227" s="8">
        <f t="shared" si="170"/>
        <v>0</v>
      </c>
      <c r="N227" s="8">
        <f t="shared" si="170"/>
        <v>0</v>
      </c>
      <c r="O227" s="8">
        <f t="shared" si="170"/>
        <v>0</v>
      </c>
      <c r="P227" s="8">
        <f t="shared" si="170"/>
        <v>0</v>
      </c>
      <c r="Q227" s="8">
        <f t="shared" si="170"/>
        <v>0</v>
      </c>
      <c r="R227" s="8">
        <f t="shared" si="170"/>
        <v>0</v>
      </c>
      <c r="S227" s="8">
        <f t="shared" si="170"/>
        <v>0</v>
      </c>
      <c r="T227" s="243">
        <f t="shared" si="170"/>
        <v>0</v>
      </c>
      <c r="U227" s="243">
        <f t="shared" si="170"/>
        <v>0</v>
      </c>
      <c r="V227" s="8">
        <f t="shared" si="170"/>
        <v>0</v>
      </c>
      <c r="W227" s="294">
        <f t="shared" si="170"/>
        <v>0</v>
      </c>
      <c r="X227" s="294">
        <f t="shared" si="170"/>
        <v>0</v>
      </c>
      <c r="Y227" s="294">
        <f t="shared" si="170"/>
        <v>0</v>
      </c>
      <c r="Z227" s="294" t="str">
        <f>IFERROR(BazaZaUpit[[#This Row],[IZVRŠENJE TEKUĆA]]/BazaZaUpit[[#This Row],[IZVRŠENJE PRETHODNA]]*100," ")</f>
        <v xml:space="preserve"> </v>
      </c>
      <c r="AA227" s="294" t="str">
        <f>IFERROR(BazaZaUpit[[#This Row],[IZVRŠENJE TEKUĆA]]/BazaZaUpit[[#This Row],[TEKUĆI PLAN ]]*100," ")</f>
        <v xml:space="preserve"> </v>
      </c>
    </row>
    <row r="228" spans="1:27" ht="12" x14ac:dyDescent="0.3">
      <c r="A228" s="43">
        <v>511</v>
      </c>
      <c r="B228" s="7" t="s">
        <v>130</v>
      </c>
      <c r="C228" s="7"/>
      <c r="D228" s="7"/>
      <c r="E228" s="7"/>
      <c r="F228" s="7"/>
      <c r="G228" s="7"/>
      <c r="H228" s="7"/>
      <c r="I228" s="7"/>
      <c r="J228" s="8">
        <f t="shared" si="169"/>
        <v>0</v>
      </c>
      <c r="K228" s="8">
        <f t="shared" si="170"/>
        <v>0</v>
      </c>
      <c r="L228" s="8">
        <f t="shared" si="170"/>
        <v>0</v>
      </c>
      <c r="M228" s="8">
        <f t="shared" si="170"/>
        <v>0</v>
      </c>
      <c r="N228" s="8">
        <f t="shared" si="170"/>
        <v>0</v>
      </c>
      <c r="O228" s="8">
        <f t="shared" si="170"/>
        <v>0</v>
      </c>
      <c r="P228" s="8">
        <f t="shared" si="170"/>
        <v>0</v>
      </c>
      <c r="Q228" s="8">
        <f t="shared" si="170"/>
        <v>0</v>
      </c>
      <c r="R228" s="8">
        <f t="shared" si="170"/>
        <v>0</v>
      </c>
      <c r="S228" s="8">
        <f t="shared" si="170"/>
        <v>0</v>
      </c>
      <c r="T228" s="243">
        <f t="shared" si="170"/>
        <v>0</v>
      </c>
      <c r="U228" s="243">
        <f t="shared" si="170"/>
        <v>0</v>
      </c>
      <c r="V228" s="8">
        <f t="shared" si="170"/>
        <v>0</v>
      </c>
      <c r="W228" s="294">
        <f t="shared" si="170"/>
        <v>0</v>
      </c>
      <c r="X228" s="294">
        <f t="shared" si="170"/>
        <v>0</v>
      </c>
      <c r="Y228" s="294">
        <f t="shared" si="170"/>
        <v>0</v>
      </c>
      <c r="Z228" s="294" t="str">
        <f>IFERROR(BazaZaUpit[[#This Row],[IZVRŠENJE TEKUĆA]]/BazaZaUpit[[#This Row],[IZVRŠENJE PRETHODNA]]*100," ")</f>
        <v xml:space="preserve"> </v>
      </c>
      <c r="AA228" s="294" t="str">
        <f>IFERROR(BazaZaUpit[[#This Row],[IZVRŠENJE TEKUĆA]]/BazaZaUpit[[#This Row],[TEKUĆI PLAN ]]*100," ")</f>
        <v xml:space="preserve"> </v>
      </c>
    </row>
    <row r="229" spans="1:27" ht="12" x14ac:dyDescent="0.3">
      <c r="A229" s="51">
        <v>5111</v>
      </c>
      <c r="B229" s="20" t="s">
        <v>130</v>
      </c>
      <c r="C229" s="20"/>
      <c r="D229" s="20"/>
      <c r="E229" s="20"/>
      <c r="F229" s="20"/>
      <c r="G229" s="20"/>
      <c r="H229" s="20"/>
      <c r="I229" s="20"/>
      <c r="J229" s="21">
        <v>0</v>
      </c>
      <c r="K229" s="21">
        <v>0</v>
      </c>
      <c r="L229" s="21">
        <v>0</v>
      </c>
      <c r="M229" s="21">
        <v>0</v>
      </c>
      <c r="N229" s="21">
        <v>0</v>
      </c>
      <c r="O229" s="21">
        <v>0</v>
      </c>
      <c r="P229" s="21">
        <v>0</v>
      </c>
      <c r="Q229" s="21">
        <v>0</v>
      </c>
      <c r="R229" s="21">
        <v>0</v>
      </c>
      <c r="S229" s="21">
        <v>0</v>
      </c>
      <c r="T229" s="241">
        <v>0</v>
      </c>
      <c r="U229" s="241">
        <v>0</v>
      </c>
      <c r="V229" s="21">
        <v>0</v>
      </c>
      <c r="W229" s="299">
        <v>0</v>
      </c>
      <c r="X229" s="299">
        <v>0</v>
      </c>
      <c r="Y229" s="299">
        <v>0</v>
      </c>
      <c r="Z229" s="299" t="str">
        <f>IFERROR(BazaZaUpit[[#This Row],[IZVRŠENJE TEKUĆA]]/BazaZaUpit[[#This Row],[IZVRŠENJE PRETHODNA]]*100," ")</f>
        <v xml:space="preserve"> </v>
      </c>
      <c r="AA229" s="299" t="str">
        <f>IFERROR(BazaZaUpit[[#This Row],[IZVRŠENJE TEKUĆA]]/BazaZaUpit[[#This Row],[TEKUĆI PLAN ]]*100," ")</f>
        <v xml:space="preserve"> </v>
      </c>
    </row>
    <row r="230" spans="1:27" ht="60" x14ac:dyDescent="0.3">
      <c r="A230" s="47" t="s">
        <v>31</v>
      </c>
      <c r="B230" s="18" t="s">
        <v>37</v>
      </c>
      <c r="C230" s="18" t="s">
        <v>146</v>
      </c>
      <c r="D230" s="18" t="s">
        <v>120</v>
      </c>
      <c r="E230" s="18" t="s">
        <v>122</v>
      </c>
      <c r="F230" s="18" t="s">
        <v>279</v>
      </c>
      <c r="G230" s="18" t="s">
        <v>280</v>
      </c>
      <c r="H230" s="28"/>
      <c r="I230" s="28"/>
      <c r="J230" s="121">
        <f>J231</f>
        <v>33180</v>
      </c>
      <c r="K230" s="121">
        <f t="shared" ref="K230:Y232" si="171">K231</f>
        <v>0</v>
      </c>
      <c r="L230" s="121">
        <f t="shared" si="171"/>
        <v>-96851</v>
      </c>
      <c r="M230" s="121">
        <f t="shared" si="171"/>
        <v>0</v>
      </c>
      <c r="N230" s="121">
        <f t="shared" si="171"/>
        <v>0</v>
      </c>
      <c r="O230" s="121">
        <f t="shared" si="171"/>
        <v>0</v>
      </c>
      <c r="P230" s="121">
        <f t="shared" si="171"/>
        <v>0</v>
      </c>
      <c r="Q230" s="121">
        <f t="shared" si="171"/>
        <v>-100221.48</v>
      </c>
      <c r="R230" s="121">
        <f t="shared" si="171"/>
        <v>-96851</v>
      </c>
      <c r="S230" s="121">
        <f t="shared" si="171"/>
        <v>-4645.3</v>
      </c>
      <c r="T230" s="240">
        <f>T231</f>
        <v>4.6350343259748312</v>
      </c>
      <c r="U230" s="240">
        <f t="shared" si="171"/>
        <v>4.796336640819403</v>
      </c>
      <c r="V230" s="316">
        <f t="shared" si="171"/>
        <v>-32096.979999999996</v>
      </c>
      <c r="W230" s="317">
        <f t="shared" si="171"/>
        <v>0</v>
      </c>
      <c r="X230" s="317">
        <f t="shared" si="171"/>
        <v>0</v>
      </c>
      <c r="Y230" s="317">
        <f t="shared" si="171"/>
        <v>67.560000000004948</v>
      </c>
      <c r="Z230" s="298">
        <f>IFERROR(BazaZaUpit[[#This Row],[IZVRŠENJE TEKUĆA]]/BazaZaUpit[[#This Row],[IZVRŠENJE PRETHODNA]]*100," ")</f>
        <v>-0.21048709255514056</v>
      </c>
      <c r="AA230" s="298" t="str">
        <f>IFERROR(BazaZaUpit[[#This Row],[IZVRŠENJE TEKUĆA]]/BazaZaUpit[[#This Row],[TEKUĆI PLAN ]]*100," ")</f>
        <v xml:space="preserve"> </v>
      </c>
    </row>
    <row r="231" spans="1:27" ht="12" x14ac:dyDescent="0.3">
      <c r="A231" s="51">
        <v>9</v>
      </c>
      <c r="B231" s="51" t="s">
        <v>134</v>
      </c>
      <c r="C231" s="51"/>
      <c r="D231" s="7"/>
      <c r="E231" s="7"/>
      <c r="F231" s="7"/>
      <c r="G231" s="7"/>
      <c r="H231" s="7"/>
      <c r="I231" s="7"/>
      <c r="J231" s="8">
        <f>J232</f>
        <v>33180</v>
      </c>
      <c r="K231" s="8">
        <f t="shared" si="171"/>
        <v>0</v>
      </c>
      <c r="L231" s="8">
        <f t="shared" si="171"/>
        <v>-96851</v>
      </c>
      <c r="M231" s="8">
        <f t="shared" si="171"/>
        <v>0</v>
      </c>
      <c r="N231" s="8">
        <f t="shared" si="171"/>
        <v>0</v>
      </c>
      <c r="O231" s="8">
        <f t="shared" si="171"/>
        <v>0</v>
      </c>
      <c r="P231" s="8">
        <f t="shared" si="171"/>
        <v>0</v>
      </c>
      <c r="Q231" s="8">
        <f t="shared" si="171"/>
        <v>-100221.48</v>
      </c>
      <c r="R231" s="8">
        <f t="shared" si="171"/>
        <v>-96851</v>
      </c>
      <c r="S231" s="8">
        <f t="shared" ref="S231:S232" si="172">S232</f>
        <v>-4645.3</v>
      </c>
      <c r="T231" s="243">
        <f t="shared" ref="T231:T232" si="173">T232</f>
        <v>4.6350343259748312</v>
      </c>
      <c r="U231" s="243">
        <f t="shared" ref="U231:U232" si="174">U232</f>
        <v>4.796336640819403</v>
      </c>
      <c r="V231" s="208">
        <f t="shared" si="171"/>
        <v>-32096.979999999996</v>
      </c>
      <c r="W231" s="279">
        <f t="shared" si="171"/>
        <v>0</v>
      </c>
      <c r="X231" s="279">
        <f t="shared" si="171"/>
        <v>0</v>
      </c>
      <c r="Y231" s="279">
        <f t="shared" si="171"/>
        <v>67.560000000004948</v>
      </c>
      <c r="Z231" s="294">
        <f>IFERROR(BazaZaUpit[[#This Row],[IZVRŠENJE TEKUĆA]]/BazaZaUpit[[#This Row],[IZVRŠENJE PRETHODNA]]*100," ")</f>
        <v>-0.21048709255514056</v>
      </c>
      <c r="AA231" s="294" t="str">
        <f>IFERROR(BazaZaUpit[[#This Row],[IZVRŠENJE TEKUĆA]]/BazaZaUpit[[#This Row],[TEKUĆI PLAN ]]*100," ")</f>
        <v xml:space="preserve"> </v>
      </c>
    </row>
    <row r="232" spans="1:27" ht="12" x14ac:dyDescent="0.3">
      <c r="A232" s="51">
        <v>92</v>
      </c>
      <c r="B232" s="51" t="s">
        <v>134</v>
      </c>
      <c r="C232" s="51"/>
      <c r="D232" s="7"/>
      <c r="E232" s="7"/>
      <c r="F232" s="7"/>
      <c r="G232" s="7"/>
      <c r="H232" s="7"/>
      <c r="I232" s="7"/>
      <c r="J232" s="8">
        <f>J233</f>
        <v>33180</v>
      </c>
      <c r="K232" s="8">
        <f t="shared" si="171"/>
        <v>0</v>
      </c>
      <c r="L232" s="8">
        <f t="shared" si="171"/>
        <v>-96851</v>
      </c>
      <c r="M232" s="8">
        <f t="shared" si="171"/>
        <v>0</v>
      </c>
      <c r="N232" s="8">
        <f t="shared" si="171"/>
        <v>0</v>
      </c>
      <c r="O232" s="8">
        <f t="shared" si="171"/>
        <v>0</v>
      </c>
      <c r="P232" s="8">
        <f t="shared" si="171"/>
        <v>0</v>
      </c>
      <c r="Q232" s="8">
        <f t="shared" si="171"/>
        <v>-100221.48</v>
      </c>
      <c r="R232" s="8">
        <f t="shared" si="171"/>
        <v>-96851</v>
      </c>
      <c r="S232" s="8">
        <f t="shared" si="172"/>
        <v>-4645.3</v>
      </c>
      <c r="T232" s="243">
        <f t="shared" si="173"/>
        <v>4.6350343259748312</v>
      </c>
      <c r="U232" s="243">
        <f t="shared" si="174"/>
        <v>4.796336640819403</v>
      </c>
      <c r="V232" s="208">
        <f t="shared" si="171"/>
        <v>-32096.979999999996</v>
      </c>
      <c r="W232" s="279">
        <f t="shared" si="171"/>
        <v>0</v>
      </c>
      <c r="X232" s="279">
        <f t="shared" si="171"/>
        <v>0</v>
      </c>
      <c r="Y232" s="279">
        <f t="shared" si="171"/>
        <v>67.560000000004948</v>
      </c>
      <c r="Z232" s="294">
        <f>IFERROR(BazaZaUpit[[#This Row],[IZVRŠENJE TEKUĆA]]/BazaZaUpit[[#This Row],[IZVRŠENJE PRETHODNA]]*100," ")</f>
        <v>-0.21048709255514056</v>
      </c>
      <c r="AA232" s="294" t="str">
        <f>IFERROR(BazaZaUpit[[#This Row],[IZVRŠENJE TEKUĆA]]/BazaZaUpit[[#This Row],[TEKUĆI PLAN ]]*100," ")</f>
        <v xml:space="preserve"> </v>
      </c>
    </row>
    <row r="233" spans="1:27" ht="12" x14ac:dyDescent="0.3">
      <c r="A233" s="51">
        <v>921</v>
      </c>
      <c r="B233" s="51" t="s">
        <v>134</v>
      </c>
      <c r="C233" s="51"/>
      <c r="D233" s="7"/>
      <c r="E233" s="7"/>
      <c r="F233" s="7"/>
      <c r="G233" s="7"/>
      <c r="H233" s="7"/>
      <c r="I233" s="7"/>
      <c r="J233" s="8">
        <f>J234+J235</f>
        <v>33180</v>
      </c>
      <c r="K233" s="8">
        <f t="shared" ref="K233:Q233" si="175">K234+K235</f>
        <v>0</v>
      </c>
      <c r="L233" s="8">
        <f t="shared" si="175"/>
        <v>-96851</v>
      </c>
      <c r="M233" s="8">
        <f t="shared" si="175"/>
        <v>0</v>
      </c>
      <c r="N233" s="8">
        <f t="shared" si="175"/>
        <v>0</v>
      </c>
      <c r="O233" s="8">
        <f t="shared" si="175"/>
        <v>0</v>
      </c>
      <c r="P233" s="8">
        <f t="shared" si="175"/>
        <v>0</v>
      </c>
      <c r="Q233" s="8">
        <f t="shared" si="175"/>
        <v>-100221.48</v>
      </c>
      <c r="R233" s="8">
        <f>R234+R235</f>
        <v>-96851</v>
      </c>
      <c r="S233" s="8">
        <f t="shared" ref="S233:U233" si="176">S234+S235</f>
        <v>-4645.3</v>
      </c>
      <c r="T233" s="243">
        <f t="shared" si="176"/>
        <v>4.6350343259748312</v>
      </c>
      <c r="U233" s="243">
        <f t="shared" si="176"/>
        <v>4.796336640819403</v>
      </c>
      <c r="V233" s="208">
        <f t="shared" ref="V233:Y233" si="177">V234+V235</f>
        <v>-32096.979999999996</v>
      </c>
      <c r="W233" s="279">
        <f t="shared" si="177"/>
        <v>0</v>
      </c>
      <c r="X233" s="279">
        <f t="shared" si="177"/>
        <v>0</v>
      </c>
      <c r="Y233" s="279">
        <f t="shared" si="177"/>
        <v>67.560000000004948</v>
      </c>
      <c r="Z233" s="294">
        <f>IFERROR(BazaZaUpit[[#This Row],[IZVRŠENJE TEKUĆA]]/BazaZaUpit[[#This Row],[IZVRŠENJE PRETHODNA]]*100," ")</f>
        <v>-0.21048709255514056</v>
      </c>
      <c r="AA233" s="294" t="str">
        <f>IFERROR(BazaZaUpit[[#This Row],[IZVRŠENJE TEKUĆA]]/BazaZaUpit[[#This Row],[TEKUĆI PLAN ]]*100," ")</f>
        <v xml:space="preserve"> </v>
      </c>
    </row>
    <row r="234" spans="1:27" ht="12" x14ac:dyDescent="0.3">
      <c r="A234" s="51">
        <v>9211</v>
      </c>
      <c r="B234" s="51" t="s">
        <v>132</v>
      </c>
      <c r="C234" s="20"/>
      <c r="D234" s="20"/>
      <c r="E234" s="20"/>
      <c r="F234" s="20"/>
      <c r="G234" s="20"/>
      <c r="H234" s="20"/>
      <c r="I234" s="20"/>
      <c r="J234" s="21">
        <v>-25922</v>
      </c>
      <c r="K234" s="21">
        <v>0</v>
      </c>
      <c r="L234" s="21">
        <v>-96851</v>
      </c>
      <c r="M234" s="21"/>
      <c r="N234" s="21">
        <v>0</v>
      </c>
      <c r="O234" s="21">
        <v>0</v>
      </c>
      <c r="P234" s="97">
        <v>0</v>
      </c>
      <c r="Q234" s="101">
        <v>-100221.48</v>
      </c>
      <c r="R234" s="102">
        <v>-96851</v>
      </c>
      <c r="S234" s="101">
        <v>-4645.3</v>
      </c>
      <c r="T234" s="244">
        <f>IFERROR(BazaZaUpit[[#This Row],[Izvršenje 01.01.-30.06.2023.]]/BazaZaUpit[[#This Row],[Izvršenje 01.01.-30.06.2022.]]*100,1*100)</f>
        <v>4.6350343259748312</v>
      </c>
      <c r="U234" s="244">
        <f>BazaZaUpit[[#This Row],[Izvršenje 01.01.-30.06.2023.]]/BazaZaUpit[[#This Row],[IZVORNI / TEKUĆI                           Plan za 2023.]]*100</f>
        <v>4.796336640819403</v>
      </c>
      <c r="V234" s="221">
        <v>-96851.04</v>
      </c>
      <c r="W234" s="279">
        <v>-64754</v>
      </c>
      <c r="X234" s="279">
        <v>-64754</v>
      </c>
      <c r="Y234" s="279">
        <v>-64754.06</v>
      </c>
      <c r="Z234" s="294">
        <f>IFERROR(BazaZaUpit[[#This Row],[IZVRŠENJE TEKUĆA]]/BazaZaUpit[[#This Row],[IZVRŠENJE PRETHODNA]]*100," ")</f>
        <v>66.859436924993261</v>
      </c>
      <c r="AA234" s="294">
        <f>IFERROR(BazaZaUpit[[#This Row],[IZVRŠENJE TEKUĆA]]/BazaZaUpit[[#This Row],[TEKUĆI PLAN ]]*100," ")</f>
        <v>100.0000926583686</v>
      </c>
    </row>
    <row r="235" spans="1:27" ht="12" x14ac:dyDescent="0.3">
      <c r="A235" s="51">
        <v>9212</v>
      </c>
      <c r="B235" s="20" t="s">
        <v>133</v>
      </c>
      <c r="C235" s="20"/>
      <c r="D235" s="20"/>
      <c r="E235" s="20"/>
      <c r="F235" s="20"/>
      <c r="G235" s="20"/>
      <c r="H235" s="20"/>
      <c r="I235" s="20"/>
      <c r="J235" s="21">
        <v>59102</v>
      </c>
      <c r="K235" s="21">
        <v>0</v>
      </c>
      <c r="L235" s="21">
        <v>0</v>
      </c>
      <c r="M235" s="21"/>
      <c r="N235" s="21">
        <v>0</v>
      </c>
      <c r="O235" s="21">
        <v>0</v>
      </c>
      <c r="P235" s="97">
        <v>0</v>
      </c>
      <c r="Q235" s="250">
        <v>0</v>
      </c>
      <c r="R235" s="105">
        <v>0</v>
      </c>
      <c r="S235" s="104">
        <v>0</v>
      </c>
      <c r="T235" s="245">
        <v>0</v>
      </c>
      <c r="U235" s="245">
        <v>0</v>
      </c>
      <c r="V235" s="318">
        <v>64754.06</v>
      </c>
      <c r="W235" s="279">
        <v>64754</v>
      </c>
      <c r="X235" s="279">
        <v>64754</v>
      </c>
      <c r="Y235" s="319">
        <v>64821.62</v>
      </c>
      <c r="Z235" s="299">
        <f>IFERROR(BazaZaUpit[[#This Row],[IZVRŠENJE TEKUĆA]]/BazaZaUpit[[#This Row],[IZVRŠENJE PRETHODNA]]*100," ")</f>
        <v>100.10433322636449</v>
      </c>
      <c r="AA235" s="299">
        <f>IFERROR(BazaZaUpit[[#This Row],[IZVRŠENJE TEKUĆA]]/BazaZaUpit[[#This Row],[TEKUĆI PLAN ]]*100," ")</f>
        <v>100.10442598140656</v>
      </c>
    </row>
    <row r="236" spans="1:27" ht="60" x14ac:dyDescent="0.3">
      <c r="A236" s="251" t="s">
        <v>31</v>
      </c>
      <c r="B236" s="252" t="s">
        <v>37</v>
      </c>
      <c r="C236" s="252" t="s">
        <v>146</v>
      </c>
      <c r="D236" s="252" t="s">
        <v>120</v>
      </c>
      <c r="E236" s="252" t="s">
        <v>122</v>
      </c>
      <c r="F236" s="252" t="s">
        <v>279</v>
      </c>
      <c r="G236" s="252" t="s">
        <v>280</v>
      </c>
      <c r="H236" s="255"/>
      <c r="I236" s="255"/>
      <c r="J236" s="256">
        <f>J237</f>
        <v>0</v>
      </c>
      <c r="K236" s="258">
        <f t="shared" ref="K236:Y239" si="178">K237</f>
        <v>0</v>
      </c>
      <c r="L236" s="256">
        <f t="shared" si="178"/>
        <v>0</v>
      </c>
      <c r="M236" s="258">
        <f t="shared" si="178"/>
        <v>0</v>
      </c>
      <c r="N236" s="256">
        <f t="shared" si="178"/>
        <v>0</v>
      </c>
      <c r="O236" s="256">
        <f t="shared" si="178"/>
        <v>0</v>
      </c>
      <c r="P236" s="260">
        <f t="shared" si="178"/>
        <v>0</v>
      </c>
      <c r="Q236" s="263">
        <f t="shared" si="178"/>
        <v>0</v>
      </c>
      <c r="R236" s="263">
        <f t="shared" si="178"/>
        <v>0</v>
      </c>
      <c r="S236" s="121">
        <f t="shared" si="178"/>
        <v>102361.1</v>
      </c>
      <c r="T236" s="264">
        <f>T237</f>
        <v>100</v>
      </c>
      <c r="U236" s="264"/>
      <c r="V236" s="316">
        <f t="shared" si="178"/>
        <v>0</v>
      </c>
      <c r="W236" s="317">
        <f t="shared" si="178"/>
        <v>0</v>
      </c>
      <c r="X236" s="317">
        <f t="shared" si="178"/>
        <v>0</v>
      </c>
      <c r="Y236" s="317">
        <f t="shared" si="178"/>
        <v>0</v>
      </c>
      <c r="Z236" s="298" t="str">
        <f>IFERROR(BazaZaUpit[[#This Row],[IZVRŠENJE TEKUĆA]]/BazaZaUpit[[#This Row],[IZVRŠENJE PRETHODNA]]*100," ")</f>
        <v xml:space="preserve"> </v>
      </c>
      <c r="AA236" s="298" t="str">
        <f>IFERROR(BazaZaUpit[[#This Row],[IZVRŠENJE TEKUĆA]]/BazaZaUpit[[#This Row],[TEKUĆI PLAN ]]*100," ")</f>
        <v xml:space="preserve"> </v>
      </c>
    </row>
    <row r="237" spans="1:27" ht="12" x14ac:dyDescent="0.3">
      <c r="A237" s="43">
        <v>98</v>
      </c>
      <c r="B237" s="7" t="s">
        <v>329</v>
      </c>
      <c r="C237" s="252"/>
      <c r="D237" s="253"/>
      <c r="E237" s="253"/>
      <c r="F237" s="253"/>
      <c r="G237" s="253"/>
      <c r="H237" s="253"/>
      <c r="I237" s="253"/>
      <c r="J237" s="257">
        <f>J238</f>
        <v>0</v>
      </c>
      <c r="K237" s="257">
        <f t="shared" si="178"/>
        <v>0</v>
      </c>
      <c r="L237" s="257">
        <f t="shared" si="178"/>
        <v>0</v>
      </c>
      <c r="M237" s="257">
        <f t="shared" si="178"/>
        <v>0</v>
      </c>
      <c r="N237" s="257">
        <f t="shared" si="178"/>
        <v>0</v>
      </c>
      <c r="O237" s="257">
        <f t="shared" si="178"/>
        <v>0</v>
      </c>
      <c r="P237" s="261">
        <f>P238</f>
        <v>0</v>
      </c>
      <c r="Q237" s="261">
        <f t="shared" si="178"/>
        <v>0</v>
      </c>
      <c r="R237" s="261">
        <f t="shared" si="178"/>
        <v>0</v>
      </c>
      <c r="S237" s="261">
        <f t="shared" si="178"/>
        <v>102361.1</v>
      </c>
      <c r="T237" s="265">
        <f t="shared" si="178"/>
        <v>100</v>
      </c>
      <c r="U237" s="265"/>
      <c r="V237" s="320"/>
      <c r="W237" s="279"/>
      <c r="X237" s="279"/>
      <c r="Y237" s="279"/>
      <c r="Z237" s="294" t="str">
        <f>IFERROR(BazaZaUpit[[#This Row],[IZVRŠENJE TEKUĆA]]/BazaZaUpit[[#This Row],[IZVRŠENJE PRETHODNA]]*100," ")</f>
        <v xml:space="preserve"> </v>
      </c>
      <c r="AA237" s="294" t="str">
        <f>IFERROR(BazaZaUpit[[#This Row],[IZVRŠENJE TEKUĆA]]/BazaZaUpit[[#This Row],[TEKUĆI PLAN ]]*100," ")</f>
        <v xml:space="preserve"> </v>
      </c>
    </row>
    <row r="238" spans="1:27" ht="24" x14ac:dyDescent="0.3">
      <c r="A238" s="43">
        <v>988</v>
      </c>
      <c r="B238" s="7" t="s">
        <v>330</v>
      </c>
      <c r="C238" s="252"/>
      <c r="D238" s="253"/>
      <c r="E238" s="253"/>
      <c r="F238" s="253"/>
      <c r="G238" s="253"/>
      <c r="H238" s="253"/>
      <c r="I238" s="253"/>
      <c r="J238" s="257">
        <f>J239</f>
        <v>0</v>
      </c>
      <c r="K238" s="257">
        <f t="shared" si="178"/>
        <v>0</v>
      </c>
      <c r="L238" s="257">
        <f t="shared" si="178"/>
        <v>0</v>
      </c>
      <c r="M238" s="257">
        <f t="shared" si="178"/>
        <v>0</v>
      </c>
      <c r="N238" s="257">
        <f t="shared" si="178"/>
        <v>0</v>
      </c>
      <c r="O238" s="257">
        <f t="shared" si="178"/>
        <v>0</v>
      </c>
      <c r="P238" s="261">
        <f>P239</f>
        <v>0</v>
      </c>
      <c r="Q238" s="261">
        <f t="shared" si="178"/>
        <v>0</v>
      </c>
      <c r="R238" s="261">
        <f t="shared" si="178"/>
        <v>0</v>
      </c>
      <c r="S238" s="261">
        <f t="shared" si="178"/>
        <v>102361.1</v>
      </c>
      <c r="T238" s="265">
        <f t="shared" si="178"/>
        <v>100</v>
      </c>
      <c r="U238" s="265"/>
      <c r="V238" s="320"/>
      <c r="W238" s="279"/>
      <c r="X238" s="279"/>
      <c r="Y238" s="279"/>
      <c r="Z238" s="294" t="str">
        <f>IFERROR(BazaZaUpit[[#This Row],[IZVRŠENJE TEKUĆA]]/BazaZaUpit[[#This Row],[IZVRŠENJE PRETHODNA]]*100," ")</f>
        <v xml:space="preserve"> </v>
      </c>
      <c r="AA238" s="294" t="str">
        <f>IFERROR(BazaZaUpit[[#This Row],[IZVRŠENJE TEKUĆA]]/BazaZaUpit[[#This Row],[TEKUĆI PLAN ]]*100," ")</f>
        <v xml:space="preserve"> </v>
      </c>
    </row>
    <row r="239" spans="1:27" ht="24" x14ac:dyDescent="0.3">
      <c r="A239" s="43">
        <v>9888</v>
      </c>
      <c r="B239" s="7" t="s">
        <v>331</v>
      </c>
      <c r="C239" s="252"/>
      <c r="D239" s="253"/>
      <c r="E239" s="253"/>
      <c r="F239" s="253"/>
      <c r="G239" s="253"/>
      <c r="H239" s="253"/>
      <c r="I239" s="253"/>
      <c r="J239" s="257">
        <f>J240</f>
        <v>0</v>
      </c>
      <c r="K239" s="257">
        <f t="shared" si="178"/>
        <v>0</v>
      </c>
      <c r="L239" s="257">
        <f t="shared" si="178"/>
        <v>0</v>
      </c>
      <c r="M239" s="257">
        <f t="shared" si="178"/>
        <v>0</v>
      </c>
      <c r="N239" s="257">
        <f t="shared" si="178"/>
        <v>0</v>
      </c>
      <c r="O239" s="257">
        <f t="shared" si="178"/>
        <v>0</v>
      </c>
      <c r="P239" s="257">
        <f>P240</f>
        <v>0</v>
      </c>
      <c r="Q239" s="257">
        <f t="shared" si="178"/>
        <v>0</v>
      </c>
      <c r="R239" s="257">
        <f t="shared" si="178"/>
        <v>0</v>
      </c>
      <c r="S239" s="257">
        <f t="shared" si="178"/>
        <v>102361.1</v>
      </c>
      <c r="T239" s="257">
        <f t="shared" si="178"/>
        <v>100</v>
      </c>
      <c r="U239" s="257"/>
      <c r="V239" s="321"/>
      <c r="W239" s="279"/>
      <c r="X239" s="279"/>
      <c r="Y239" s="279"/>
      <c r="Z239" s="294" t="str">
        <f>IFERROR(BazaZaUpit[[#This Row],[IZVRŠENJE TEKUĆA]]/BazaZaUpit[[#This Row],[IZVRŠENJE PRETHODNA]]*100," ")</f>
        <v xml:space="preserve"> </v>
      </c>
      <c r="AA239" s="294" t="str">
        <f>IFERROR(BazaZaUpit[[#This Row],[IZVRŠENJE TEKUĆA]]/BazaZaUpit[[#This Row],[TEKUĆI PLAN ]]*100," ")</f>
        <v xml:space="preserve"> </v>
      </c>
    </row>
    <row r="240" spans="1:27" ht="12" x14ac:dyDescent="0.3">
      <c r="A240" s="43">
        <v>98888</v>
      </c>
      <c r="B240" s="20" t="s">
        <v>332</v>
      </c>
      <c r="C240" s="252"/>
      <c r="D240" s="253"/>
      <c r="E240" s="253"/>
      <c r="F240" s="254"/>
      <c r="G240" s="254"/>
      <c r="H240" s="254"/>
      <c r="I240" s="254"/>
      <c r="J240" s="257"/>
      <c r="K240" s="259"/>
      <c r="L240" s="257"/>
      <c r="M240" s="259"/>
      <c r="N240" s="257"/>
      <c r="O240" s="257"/>
      <c r="P240" s="262">
        <v>0</v>
      </c>
      <c r="Q240" s="262">
        <v>0</v>
      </c>
      <c r="R240" s="262">
        <v>0</v>
      </c>
      <c r="S240" s="257">
        <v>102361.1</v>
      </c>
      <c r="T240" s="265">
        <f>IFERROR(BazaZaUpit[[#This Row],[Izvršenje 01.01.-30.06.2023.]]/BazaZaUpit[[#This Row],[Izvršenje 01.01.-30.06.2022.]]*100,1*100)</f>
        <v>100</v>
      </c>
      <c r="U240" s="265"/>
      <c r="V240" s="321"/>
      <c r="W240" s="279"/>
      <c r="X240" s="279"/>
      <c r="Y240" s="279"/>
      <c r="Z240" s="294" t="str">
        <f>IFERROR(BazaZaUpit[[#This Row],[IZVRŠENJE TEKUĆA]]/BazaZaUpit[[#This Row],[IZVRŠENJE PRETHODNA]]*100," ")</f>
        <v xml:space="preserve"> </v>
      </c>
      <c r="AA240" s="294" t="str">
        <f>IFERROR(BazaZaUpit[[#This Row],[IZVRŠENJE TEKUĆA]]/BazaZaUpit[[#This Row],[TEKUĆI PLAN ]]*100," ")</f>
        <v xml:space="preserve"> </v>
      </c>
    </row>
    <row r="241" spans="1:27" x14ac:dyDescent="0.3">
      <c r="Q241" s="57"/>
      <c r="R241" s="57"/>
      <c r="S241" s="57"/>
    </row>
    <row r="242" spans="1:27" x14ac:dyDescent="0.3">
      <c r="Q242" s="57"/>
      <c r="R242" s="57"/>
      <c r="S242" s="57"/>
    </row>
    <row r="243" spans="1:27" ht="12" customHeight="1" x14ac:dyDescent="0.3">
      <c r="Q243" s="57"/>
      <c r="R243" s="57"/>
      <c r="S243" s="57"/>
    </row>
    <row r="244" spans="1:27" ht="12" customHeight="1" x14ac:dyDescent="0.3">
      <c r="Q244" s="57"/>
      <c r="R244" s="57"/>
      <c r="S244" s="57"/>
    </row>
    <row r="245" spans="1:27" ht="12" customHeight="1" x14ac:dyDescent="0.3">
      <c r="Q245" s="57">
        <f>Q230-R230</f>
        <v>-3370.4799999999959</v>
      </c>
      <c r="R245" s="57"/>
      <c r="S245" s="57"/>
    </row>
    <row r="246" spans="1:27" ht="12" customHeight="1" x14ac:dyDescent="0.3">
      <c r="Q246" s="57"/>
      <c r="R246" s="57"/>
      <c r="S246" s="57"/>
    </row>
    <row r="247" spans="1:27" x14ac:dyDescent="0.3">
      <c r="Q247" s="57"/>
      <c r="R247" s="57"/>
      <c r="S247" s="57"/>
    </row>
    <row r="248" spans="1:27" x14ac:dyDescent="0.3">
      <c r="Q248" s="57"/>
      <c r="R248" s="57"/>
      <c r="S248" s="57"/>
    </row>
    <row r="249" spans="1:27" ht="12" x14ac:dyDescent="0.3">
      <c r="A249" s="106" t="s">
        <v>31</v>
      </c>
      <c r="B249" s="106" t="s">
        <v>39</v>
      </c>
      <c r="C249" s="106"/>
      <c r="D249" s="106"/>
      <c r="E249" s="106"/>
      <c r="F249" s="106"/>
      <c r="G249" s="106"/>
      <c r="H249" s="106"/>
      <c r="I249" s="106"/>
      <c r="J249" s="107"/>
      <c r="K249" s="107"/>
      <c r="L249" s="108">
        <f>445306/7.5345</f>
        <v>59102.262923883463</v>
      </c>
      <c r="M249" s="108"/>
      <c r="N249" s="108">
        <v>0</v>
      </c>
      <c r="O249" s="107">
        <v>0</v>
      </c>
      <c r="P249" s="109">
        <v>0</v>
      </c>
      <c r="Q249" s="109">
        <v>0</v>
      </c>
      <c r="R249" s="109">
        <v>0</v>
      </c>
      <c r="S249" s="109">
        <v>0</v>
      </c>
      <c r="T249" s="385">
        <v>31</v>
      </c>
      <c r="U249" s="322">
        <v>9211</v>
      </c>
      <c r="V249" s="323" t="s">
        <v>132</v>
      </c>
      <c r="W249" s="323"/>
      <c r="X249" s="323"/>
      <c r="Y249" s="279">
        <v>64754</v>
      </c>
    </row>
    <row r="250" spans="1:27" ht="12" x14ac:dyDescent="0.3">
      <c r="A250" s="29" t="s">
        <v>31</v>
      </c>
      <c r="B250" s="29" t="s">
        <v>40</v>
      </c>
      <c r="C250" s="29"/>
      <c r="D250" s="29"/>
      <c r="E250" s="29"/>
      <c r="F250" s="29"/>
      <c r="G250" s="29"/>
      <c r="H250" s="29"/>
      <c r="I250" s="29"/>
      <c r="J250" s="30">
        <f>445306/7.5345</f>
        <v>59102.262923883463</v>
      </c>
      <c r="K250" s="30"/>
      <c r="L250" s="31">
        <v>0</v>
      </c>
      <c r="M250" s="31"/>
      <c r="N250" s="31">
        <v>0</v>
      </c>
      <c r="O250" s="30">
        <v>0</v>
      </c>
      <c r="P250" s="98">
        <v>0</v>
      </c>
      <c r="Q250" s="98">
        <v>0</v>
      </c>
      <c r="R250" s="98">
        <v>0</v>
      </c>
      <c r="S250" s="98">
        <v>0</v>
      </c>
      <c r="T250" s="386"/>
      <c r="U250" s="322"/>
      <c r="V250" s="323" t="s">
        <v>401</v>
      </c>
      <c r="W250" s="323"/>
      <c r="X250" s="323"/>
      <c r="Y250" s="279">
        <f>7855.25</f>
        <v>7855.25</v>
      </c>
    </row>
    <row r="251" spans="1:27" ht="12" x14ac:dyDescent="0.3">
      <c r="A251" s="32"/>
      <c r="B251" s="32" t="s">
        <v>67</v>
      </c>
      <c r="C251" s="32"/>
      <c r="D251" s="32"/>
      <c r="E251" s="32"/>
      <c r="F251" s="32"/>
      <c r="G251" s="32"/>
      <c r="H251" s="32"/>
      <c r="I251" s="32"/>
      <c r="J251" s="33">
        <f>SUM(J8+J93+J114)</f>
        <v>10186456</v>
      </c>
      <c r="K251" s="33"/>
      <c r="L251" s="33">
        <f>SUM(L8+L93+L114)</f>
        <v>13288679</v>
      </c>
      <c r="M251" s="33"/>
      <c r="N251" s="33">
        <f t="shared" ref="N251:S251" si="179">SUM(N8+N93+N114)</f>
        <v>17870666</v>
      </c>
      <c r="O251" s="33">
        <f t="shared" si="179"/>
        <v>11221542</v>
      </c>
      <c r="P251" s="99">
        <f t="shared" si="179"/>
        <v>11615339</v>
      </c>
      <c r="Q251" s="99">
        <f t="shared" si="179"/>
        <v>4424654.1399999997</v>
      </c>
      <c r="R251" s="99">
        <f t="shared" si="179"/>
        <v>13288679</v>
      </c>
      <c r="S251" s="99">
        <f t="shared" si="179"/>
        <v>5070128.43</v>
      </c>
      <c r="T251" s="386"/>
      <c r="V251" s="323" t="s">
        <v>402</v>
      </c>
      <c r="W251" s="323"/>
      <c r="X251" s="323"/>
      <c r="Y251" s="279">
        <v>7787.69</v>
      </c>
      <c r="AA251" s="325">
        <f>Y250-Y251</f>
        <v>67.5600000000004</v>
      </c>
    </row>
    <row r="252" spans="1:27" ht="12" x14ac:dyDescent="0.3">
      <c r="A252" s="22"/>
      <c r="B252" s="22" t="s">
        <v>91</v>
      </c>
      <c r="C252" s="22"/>
      <c r="D252" s="22"/>
      <c r="E252" s="22"/>
      <c r="F252" s="22"/>
      <c r="G252" s="22"/>
      <c r="H252" s="22"/>
      <c r="I252" s="22"/>
      <c r="J252" s="23">
        <f t="shared" ref="J252:O252" si="180">SUM(J169)</f>
        <v>65060</v>
      </c>
      <c r="K252" s="23"/>
      <c r="L252" s="23">
        <f t="shared" si="180"/>
        <v>0</v>
      </c>
      <c r="M252" s="23"/>
      <c r="N252" s="23">
        <f t="shared" si="180"/>
        <v>0</v>
      </c>
      <c r="O252" s="23">
        <f t="shared" si="180"/>
        <v>0</v>
      </c>
      <c r="P252" s="94">
        <f t="shared" ref="P252:S252" si="181">SUM(P169)</f>
        <v>0</v>
      </c>
      <c r="Q252" s="94">
        <f t="shared" si="181"/>
        <v>0</v>
      </c>
      <c r="R252" s="94">
        <f t="shared" si="181"/>
        <v>0</v>
      </c>
      <c r="S252" s="94">
        <f t="shared" si="181"/>
        <v>0</v>
      </c>
      <c r="T252" s="386"/>
      <c r="U252" s="322">
        <v>9212</v>
      </c>
      <c r="V252" s="323" t="s">
        <v>133</v>
      </c>
      <c r="W252" s="323"/>
      <c r="X252" s="323"/>
      <c r="Y252" s="279">
        <v>64821.62</v>
      </c>
      <c r="AA252" s="325">
        <f>Y249+Y250-Y251</f>
        <v>64821.56</v>
      </c>
    </row>
    <row r="253" spans="1:27" ht="12" x14ac:dyDescent="0.3">
      <c r="A253" s="18"/>
      <c r="B253" s="18" t="s">
        <v>68</v>
      </c>
      <c r="C253" s="18"/>
      <c r="D253" s="18"/>
      <c r="E253" s="18"/>
      <c r="F253" s="18"/>
      <c r="G253" s="18"/>
      <c r="H253" s="18"/>
      <c r="I253" s="18"/>
      <c r="J253" s="19">
        <f>SUM(J63+J108+J135)</f>
        <v>893211</v>
      </c>
      <c r="K253" s="19"/>
      <c r="L253" s="19">
        <f>SUM(L63+L108+L135)</f>
        <v>209102</v>
      </c>
      <c r="M253" s="19"/>
      <c r="N253" s="19">
        <f t="shared" ref="N253:S253" si="182">SUM(N63+N108+N135)</f>
        <v>156612</v>
      </c>
      <c r="O253" s="19">
        <f t="shared" si="182"/>
        <v>0</v>
      </c>
      <c r="P253" s="93">
        <f t="shared" si="182"/>
        <v>0</v>
      </c>
      <c r="Q253" s="93">
        <f t="shared" si="182"/>
        <v>589260.57000000007</v>
      </c>
      <c r="R253" s="93">
        <f t="shared" si="182"/>
        <v>209102</v>
      </c>
      <c r="S253" s="93">
        <f t="shared" si="182"/>
        <v>4645.3</v>
      </c>
    </row>
    <row r="254" spans="1:27" ht="12" x14ac:dyDescent="0.3">
      <c r="A254" s="24"/>
      <c r="B254" s="24" t="s">
        <v>92</v>
      </c>
      <c r="C254" s="24"/>
      <c r="D254" s="24"/>
      <c r="E254" s="24"/>
      <c r="F254" s="24"/>
      <c r="G254" s="24"/>
      <c r="H254" s="24"/>
      <c r="I254" s="24"/>
      <c r="J254" s="25">
        <f>SUM(J192)</f>
        <v>368672</v>
      </c>
      <c r="K254" s="25"/>
      <c r="L254" s="25">
        <f t="shared" ref="L254:O254" si="183">SUM(L192)</f>
        <v>0</v>
      </c>
      <c r="M254" s="25"/>
      <c r="N254" s="25">
        <f t="shared" si="183"/>
        <v>0</v>
      </c>
      <c r="O254" s="25">
        <f t="shared" si="183"/>
        <v>0</v>
      </c>
      <c r="P254" s="95">
        <f t="shared" ref="P254:S254" si="184">SUM(P192)</f>
        <v>0</v>
      </c>
      <c r="Q254" s="95">
        <f t="shared" si="184"/>
        <v>0</v>
      </c>
      <c r="R254" s="95">
        <f t="shared" si="184"/>
        <v>0</v>
      </c>
      <c r="S254" s="95">
        <f t="shared" si="184"/>
        <v>0</v>
      </c>
      <c r="AA254" s="325">
        <f>Y252-AA252</f>
        <v>6.0000000004947651E-2</v>
      </c>
    </row>
    <row r="255" spans="1:27" s="42" customFormat="1" ht="12" x14ac:dyDescent="0.3">
      <c r="A255" s="56"/>
      <c r="B255" s="12" t="s">
        <v>96</v>
      </c>
      <c r="C255" s="12"/>
      <c r="D255" s="12"/>
      <c r="E255" s="12"/>
      <c r="F255" s="12"/>
      <c r="G255" s="12"/>
      <c r="H255" s="12"/>
      <c r="I255" s="12"/>
      <c r="J255" s="13">
        <f>SUM(J82)</f>
        <v>1354430</v>
      </c>
      <c r="K255" s="13"/>
      <c r="L255" s="13">
        <f t="shared" ref="L255:O255" si="185">SUM(L82)</f>
        <v>918207</v>
      </c>
      <c r="M255" s="13"/>
      <c r="N255" s="13">
        <f t="shared" si="185"/>
        <v>0</v>
      </c>
      <c r="O255" s="13">
        <f t="shared" si="185"/>
        <v>0</v>
      </c>
      <c r="P255" s="92">
        <f t="shared" ref="P255:S255" si="186">SUM(P82)</f>
        <v>0</v>
      </c>
      <c r="Q255" s="92">
        <f t="shared" si="186"/>
        <v>271407.38</v>
      </c>
      <c r="R255" s="92">
        <f t="shared" si="186"/>
        <v>918207</v>
      </c>
      <c r="S255" s="92">
        <f t="shared" si="186"/>
        <v>357797.18</v>
      </c>
      <c r="T255" s="247"/>
      <c r="U255" s="247"/>
    </row>
    <row r="256" spans="1:27" x14ac:dyDescent="0.3">
      <c r="A256" s="35"/>
      <c r="B256" s="35"/>
      <c r="C256" s="34"/>
      <c r="D256" s="34"/>
      <c r="E256" s="34"/>
      <c r="F256" s="34"/>
      <c r="G256" s="34"/>
      <c r="H256" s="34"/>
      <c r="I256" s="34"/>
    </row>
    <row r="257" spans="1:13" x14ac:dyDescent="0.3">
      <c r="A257" s="34"/>
      <c r="B257" s="34"/>
      <c r="C257" s="34"/>
      <c r="D257" s="34"/>
      <c r="E257" s="34"/>
      <c r="F257" s="34"/>
      <c r="G257" s="34"/>
      <c r="H257" s="34"/>
      <c r="I257" s="34"/>
    </row>
    <row r="259" spans="1:13" x14ac:dyDescent="0.3">
      <c r="A259" s="34"/>
      <c r="B259" s="34"/>
      <c r="C259" s="34"/>
      <c r="D259" s="34"/>
      <c r="E259" s="34"/>
      <c r="F259" s="34"/>
      <c r="G259" s="34"/>
      <c r="H259" s="34"/>
      <c r="I259" s="34"/>
    </row>
    <row r="261" spans="1:13" x14ac:dyDescent="0.3">
      <c r="L261" s="57"/>
      <c r="M261" s="57"/>
    </row>
  </sheetData>
  <mergeCells count="1">
    <mergeCell ref="T249:T252"/>
  </mergeCells>
  <phoneticPr fontId="17" type="noConversion"/>
  <pageMargins left="0.19685039370078741" right="0.19685039370078741" top="0.19685039370078741" bottom="0.19685039370078741" header="0.31496062992125984" footer="0.31496062992125984"/>
  <pageSetup paperSize="9" scale="23" fitToHeight="0" orientation="portrait" cellComments="asDisplayed" r:id="rId1"/>
  <rowBreaks count="3" manualBreakCount="3">
    <brk id="107" max="20" man="1"/>
    <brk id="133" max="20" man="1"/>
    <brk id="167" max="20" man="1"/>
  </rowBreak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6"/>
  <sheetViews>
    <sheetView topLeftCell="AH1" workbookViewId="0">
      <selection activeCell="Y2" sqref="Y2"/>
    </sheetView>
  </sheetViews>
  <sheetFormatPr defaultRowHeight="14.4" x14ac:dyDescent="0.3"/>
  <cols>
    <col min="1" max="1" width="22.88671875" bestFit="1" customWidth="1"/>
    <col min="2" max="2" width="39.88671875" bestFit="1" customWidth="1"/>
    <col min="3" max="3" width="71.88671875" bestFit="1" customWidth="1"/>
    <col min="4" max="5" width="81.109375" bestFit="1" customWidth="1"/>
    <col min="6" max="6" width="25.44140625" bestFit="1" customWidth="1"/>
    <col min="7" max="7" width="54.88671875" bestFit="1" customWidth="1"/>
    <col min="8" max="8" width="18.5546875" bestFit="1" customWidth="1"/>
    <col min="9" max="9" width="22.88671875" bestFit="1" customWidth="1"/>
    <col min="10" max="10" width="31.109375" style="145" bestFit="1" customWidth="1"/>
    <col min="11" max="11" width="22.88671875" style="145" bestFit="1" customWidth="1"/>
    <col min="12" max="12" width="18.5546875" style="145" bestFit="1" customWidth="1"/>
    <col min="13" max="14" width="23.6640625" style="145" bestFit="1" customWidth="1"/>
    <col min="15" max="15" width="27.88671875" style="145" bestFit="1" customWidth="1"/>
    <col min="16" max="16" width="42.44140625" style="145" bestFit="1" customWidth="1"/>
    <col min="17" max="17" width="27.88671875" style="145" bestFit="1" customWidth="1"/>
    <col min="18" max="18" width="9.109375" style="145" bestFit="1" customWidth="1"/>
    <col min="19" max="19" width="10.109375" style="145" bestFit="1" customWidth="1"/>
    <col min="20" max="20" width="24.33203125" style="145" bestFit="1" customWidth="1"/>
    <col min="21" max="21" width="39" style="145" bestFit="1" customWidth="1"/>
    <col min="22" max="22" width="14.6640625" style="145" bestFit="1" customWidth="1"/>
    <col min="23" max="23" width="20.109375" style="145" bestFit="1" customWidth="1"/>
    <col min="24" max="25" width="12" style="145" bestFit="1" customWidth="1"/>
    <col min="26" max="26" width="36.88671875" bestFit="1" customWidth="1"/>
    <col min="27" max="27" width="12.44140625" bestFit="1" customWidth="1"/>
    <col min="28" max="28" width="31.5546875" bestFit="1" customWidth="1"/>
    <col min="29" max="29" width="45.33203125" bestFit="1" customWidth="1"/>
    <col min="30" max="30" width="81.109375" bestFit="1" customWidth="1"/>
    <col min="31" max="31" width="52.44140625" bestFit="1" customWidth="1"/>
    <col min="32" max="32" width="44.109375" bestFit="1" customWidth="1"/>
    <col min="33" max="33" width="69.5546875" bestFit="1" customWidth="1"/>
    <col min="34" max="35" width="81.109375" bestFit="1" customWidth="1"/>
    <col min="36" max="36" width="69.5546875" bestFit="1" customWidth="1"/>
  </cols>
  <sheetData>
    <row r="1" spans="1:36" x14ac:dyDescent="0.3">
      <c r="A1" t="s">
        <v>347</v>
      </c>
      <c r="B1" t="s">
        <v>348</v>
      </c>
      <c r="C1" t="s">
        <v>349</v>
      </c>
      <c r="D1" t="s">
        <v>350</v>
      </c>
      <c r="E1" t="s">
        <v>351</v>
      </c>
      <c r="F1" t="s">
        <v>288</v>
      </c>
      <c r="G1" t="s">
        <v>289</v>
      </c>
      <c r="H1" t="s">
        <v>162</v>
      </c>
      <c r="I1" t="s">
        <v>161</v>
      </c>
      <c r="J1" s="145" t="s">
        <v>261</v>
      </c>
      <c r="K1" s="145" t="s">
        <v>164</v>
      </c>
      <c r="L1" s="145" t="s">
        <v>159</v>
      </c>
      <c r="M1" s="145" t="s">
        <v>117</v>
      </c>
      <c r="N1" s="145" t="s">
        <v>160</v>
      </c>
      <c r="O1" s="145" t="s">
        <v>260</v>
      </c>
      <c r="P1" s="145" t="s">
        <v>265</v>
      </c>
      <c r="Q1" s="145" t="s">
        <v>264</v>
      </c>
      <c r="R1" s="145" t="s">
        <v>262</v>
      </c>
      <c r="S1" s="145" t="s">
        <v>263</v>
      </c>
      <c r="T1" s="145" t="s">
        <v>373</v>
      </c>
      <c r="U1" s="145" t="s">
        <v>374</v>
      </c>
      <c r="V1" s="145" t="s">
        <v>376</v>
      </c>
      <c r="W1" s="145" t="s">
        <v>372</v>
      </c>
      <c r="X1" s="145" t="s">
        <v>352</v>
      </c>
      <c r="Y1" s="145" t="s">
        <v>338</v>
      </c>
      <c r="Z1" t="s">
        <v>353</v>
      </c>
      <c r="AA1" t="s">
        <v>354</v>
      </c>
      <c r="AB1" t="s">
        <v>355</v>
      </c>
      <c r="AC1" t="s">
        <v>356</v>
      </c>
      <c r="AD1" t="s">
        <v>357</v>
      </c>
      <c r="AE1" t="s">
        <v>358</v>
      </c>
      <c r="AF1" t="s">
        <v>272</v>
      </c>
      <c r="AG1" t="s">
        <v>359</v>
      </c>
      <c r="AH1" t="s">
        <v>360</v>
      </c>
      <c r="AI1" t="s">
        <v>361</v>
      </c>
      <c r="AJ1" t="s">
        <v>404</v>
      </c>
    </row>
    <row r="2" spans="1:36" x14ac:dyDescent="0.3">
      <c r="A2" t="s">
        <v>145</v>
      </c>
      <c r="B2" t="s">
        <v>120</v>
      </c>
      <c r="C2" t="s">
        <v>121</v>
      </c>
      <c r="D2" t="s">
        <v>276</v>
      </c>
      <c r="E2" t="s">
        <v>277</v>
      </c>
      <c r="F2" t="s">
        <v>168</v>
      </c>
      <c r="G2" t="s">
        <v>158</v>
      </c>
      <c r="H2">
        <v>6845046</v>
      </c>
      <c r="I2">
        <v>6625026.1299999999</v>
      </c>
      <c r="J2" s="145">
        <v>7113943</v>
      </c>
      <c r="L2" s="145">
        <v>7379388</v>
      </c>
      <c r="M2" s="145">
        <v>7777557</v>
      </c>
      <c r="N2" s="145">
        <v>8099556</v>
      </c>
      <c r="O2" s="145">
        <v>3240322.84</v>
      </c>
      <c r="P2" s="145">
        <v>7113943</v>
      </c>
      <c r="Q2" s="145">
        <v>3432433.36</v>
      </c>
      <c r="R2" s="145">
        <v>105.92874628504609</v>
      </c>
      <c r="S2" s="145">
        <v>48.249379563485398</v>
      </c>
      <c r="T2">
        <v>7054804.0499999998</v>
      </c>
      <c r="U2">
        <v>8960388</v>
      </c>
      <c r="V2">
        <v>8830388</v>
      </c>
      <c r="W2">
        <v>8821720.3000000007</v>
      </c>
      <c r="X2">
        <v>125.04557514960322</v>
      </c>
      <c r="Y2">
        <v>99.901842365250545</v>
      </c>
      <c r="Z2" t="s">
        <v>2</v>
      </c>
      <c r="AA2" t="s">
        <v>3</v>
      </c>
      <c r="AB2" t="s">
        <v>4</v>
      </c>
      <c r="AC2" t="s">
        <v>28</v>
      </c>
      <c r="AD2" t="s">
        <v>297</v>
      </c>
      <c r="AE2" t="s">
        <v>150</v>
      </c>
      <c r="AF2" t="s">
        <v>135</v>
      </c>
      <c r="AG2" t="s">
        <v>172</v>
      </c>
      <c r="AH2" t="s">
        <v>180</v>
      </c>
      <c r="AI2" t="s">
        <v>197</v>
      </c>
      <c r="AJ2" t="s">
        <v>172</v>
      </c>
    </row>
    <row r="3" spans="1:36" x14ac:dyDescent="0.3">
      <c r="A3" t="s">
        <v>146</v>
      </c>
      <c r="B3" t="s">
        <v>120</v>
      </c>
      <c r="C3" t="s">
        <v>122</v>
      </c>
      <c r="D3" t="s">
        <v>279</v>
      </c>
      <c r="E3" t="s">
        <v>280</v>
      </c>
      <c r="F3" t="s">
        <v>168</v>
      </c>
      <c r="G3" t="s">
        <v>158</v>
      </c>
      <c r="H3">
        <v>19857</v>
      </c>
      <c r="I3">
        <v>21695.63</v>
      </c>
      <c r="J3" s="145">
        <v>0</v>
      </c>
      <c r="L3" s="145">
        <v>0</v>
      </c>
      <c r="M3" s="145">
        <v>0</v>
      </c>
      <c r="N3" s="145">
        <v>0</v>
      </c>
      <c r="O3" s="145">
        <v>11570.54</v>
      </c>
      <c r="T3"/>
      <c r="U3"/>
      <c r="V3"/>
      <c r="W3"/>
      <c r="X3"/>
      <c r="Y3"/>
      <c r="Z3" t="s">
        <v>2</v>
      </c>
      <c r="AA3" t="s">
        <v>3</v>
      </c>
      <c r="AB3" t="s">
        <v>4</v>
      </c>
      <c r="AC3" t="s">
        <v>28</v>
      </c>
      <c r="AD3" t="s">
        <v>295</v>
      </c>
      <c r="AE3" t="s">
        <v>254</v>
      </c>
      <c r="AF3" t="s">
        <v>135</v>
      </c>
      <c r="AG3" t="s">
        <v>172</v>
      </c>
      <c r="AH3" t="s">
        <v>180</v>
      </c>
      <c r="AI3" t="s">
        <v>197</v>
      </c>
      <c r="AJ3" t="s">
        <v>172</v>
      </c>
    </row>
    <row r="4" spans="1:36" x14ac:dyDescent="0.3">
      <c r="A4" t="s">
        <v>145</v>
      </c>
      <c r="B4" t="s">
        <v>120</v>
      </c>
      <c r="C4" t="s">
        <v>123</v>
      </c>
      <c r="D4" t="s">
        <v>281</v>
      </c>
      <c r="E4" t="s">
        <v>282</v>
      </c>
      <c r="F4" t="s">
        <v>168</v>
      </c>
      <c r="G4" t="s">
        <v>158</v>
      </c>
      <c r="H4">
        <v>9892</v>
      </c>
      <c r="J4" s="145">
        <v>0</v>
      </c>
      <c r="L4" s="145">
        <v>0</v>
      </c>
      <c r="M4" s="145">
        <v>0</v>
      </c>
      <c r="N4" s="145">
        <v>0</v>
      </c>
      <c r="T4"/>
      <c r="U4"/>
      <c r="V4"/>
      <c r="W4"/>
      <c r="X4"/>
      <c r="Y4"/>
      <c r="Z4" t="s">
        <v>2</v>
      </c>
      <c r="AA4" t="s">
        <v>3</v>
      </c>
      <c r="AB4" t="s">
        <v>4</v>
      </c>
      <c r="AC4" t="s">
        <v>28</v>
      </c>
      <c r="AD4" t="s">
        <v>362</v>
      </c>
      <c r="AE4" t="s">
        <v>363</v>
      </c>
      <c r="AF4" t="s">
        <v>135</v>
      </c>
      <c r="AG4" t="s">
        <v>172</v>
      </c>
      <c r="AH4" t="s">
        <v>180</v>
      </c>
      <c r="AI4" t="s">
        <v>197</v>
      </c>
      <c r="AJ4" t="s">
        <v>172</v>
      </c>
    </row>
    <row r="5" spans="1:36" x14ac:dyDescent="0.3">
      <c r="A5" t="s">
        <v>147</v>
      </c>
      <c r="B5" t="s">
        <v>120</v>
      </c>
      <c r="C5" t="s">
        <v>123</v>
      </c>
      <c r="D5" t="s">
        <v>281</v>
      </c>
      <c r="E5" t="s">
        <v>282</v>
      </c>
      <c r="F5" t="s">
        <v>168</v>
      </c>
      <c r="G5" t="s">
        <v>158</v>
      </c>
      <c r="H5">
        <v>56054</v>
      </c>
      <c r="J5" s="145">
        <v>0</v>
      </c>
      <c r="L5" s="145">
        <v>0</v>
      </c>
      <c r="M5" s="145">
        <v>0</v>
      </c>
      <c r="N5" s="145">
        <v>0</v>
      </c>
      <c r="T5"/>
      <c r="U5"/>
      <c r="V5"/>
      <c r="W5"/>
      <c r="X5"/>
      <c r="Y5"/>
      <c r="Z5" t="s">
        <v>2</v>
      </c>
      <c r="AA5" t="s">
        <v>3</v>
      </c>
      <c r="AB5" t="s">
        <v>4</v>
      </c>
      <c r="AC5" t="s">
        <v>28</v>
      </c>
      <c r="AD5" t="s">
        <v>362</v>
      </c>
      <c r="AE5" t="s">
        <v>364</v>
      </c>
      <c r="AF5" t="s">
        <v>135</v>
      </c>
      <c r="AG5" t="s">
        <v>172</v>
      </c>
      <c r="AH5" t="s">
        <v>180</v>
      </c>
      <c r="AI5" t="s">
        <v>197</v>
      </c>
      <c r="AJ5" t="s">
        <v>172</v>
      </c>
    </row>
    <row r="6" spans="1:36" x14ac:dyDescent="0.3">
      <c r="A6" t="s">
        <v>145</v>
      </c>
      <c r="B6" t="s">
        <v>120</v>
      </c>
      <c r="C6" t="s">
        <v>121</v>
      </c>
      <c r="D6" t="s">
        <v>276</v>
      </c>
      <c r="E6" t="s">
        <v>277</v>
      </c>
      <c r="F6" t="s">
        <v>168</v>
      </c>
      <c r="G6" t="s">
        <v>158</v>
      </c>
      <c r="H6">
        <v>26545</v>
      </c>
      <c r="I6">
        <v>26433.95</v>
      </c>
      <c r="J6" s="145">
        <v>26545</v>
      </c>
      <c r="L6" s="145">
        <v>30000</v>
      </c>
      <c r="M6" s="145">
        <v>30000</v>
      </c>
      <c r="N6" s="145">
        <v>30000</v>
      </c>
      <c r="O6" s="145">
        <v>9848.44</v>
      </c>
      <c r="P6" s="145">
        <v>26545</v>
      </c>
      <c r="Q6" s="145">
        <v>12901.89</v>
      </c>
      <c r="R6" s="145">
        <v>131.00440272774162</v>
      </c>
      <c r="S6" s="145">
        <v>48.603842531550193</v>
      </c>
      <c r="T6">
        <v>22951.79</v>
      </c>
      <c r="U6">
        <v>30000</v>
      </c>
      <c r="V6">
        <v>30000</v>
      </c>
      <c r="W6">
        <v>25173.71</v>
      </c>
      <c r="X6">
        <v>109.680813566175</v>
      </c>
      <c r="Y6">
        <v>83.912366666666657</v>
      </c>
      <c r="Z6" t="s">
        <v>2</v>
      </c>
      <c r="AA6" t="s">
        <v>3</v>
      </c>
      <c r="AB6" t="s">
        <v>4</v>
      </c>
      <c r="AC6" t="s">
        <v>28</v>
      </c>
      <c r="AD6" t="s">
        <v>297</v>
      </c>
      <c r="AE6" t="s">
        <v>150</v>
      </c>
      <c r="AF6" t="s">
        <v>135</v>
      </c>
      <c r="AG6" t="s">
        <v>172</v>
      </c>
      <c r="AH6" t="s">
        <v>180</v>
      </c>
      <c r="AI6" t="s">
        <v>198</v>
      </c>
      <c r="AJ6" t="s">
        <v>172</v>
      </c>
    </row>
    <row r="7" spans="1:36" x14ac:dyDescent="0.3">
      <c r="A7" t="s">
        <v>145</v>
      </c>
      <c r="B7" t="s">
        <v>120</v>
      </c>
      <c r="C7" t="s">
        <v>121</v>
      </c>
      <c r="D7" t="s">
        <v>276</v>
      </c>
      <c r="E7" t="s">
        <v>277</v>
      </c>
      <c r="F7" t="s">
        <v>168</v>
      </c>
      <c r="G7" t="s">
        <v>158</v>
      </c>
      <c r="H7">
        <v>195594</v>
      </c>
      <c r="I7">
        <v>212449.39</v>
      </c>
      <c r="J7" s="145">
        <v>200411</v>
      </c>
      <c r="L7" s="145">
        <v>210100</v>
      </c>
      <c r="M7" s="145">
        <v>233600</v>
      </c>
      <c r="N7" s="145">
        <v>253968</v>
      </c>
      <c r="O7" s="145">
        <v>110345.5</v>
      </c>
      <c r="P7" s="145">
        <v>200411</v>
      </c>
      <c r="Q7" s="145">
        <v>137411.94</v>
      </c>
      <c r="R7" s="145">
        <v>124.52881177755324</v>
      </c>
      <c r="S7" s="145">
        <v>68.565068783649593</v>
      </c>
      <c r="T7">
        <v>270858.58</v>
      </c>
      <c r="U7">
        <v>277600</v>
      </c>
      <c r="V7">
        <v>262600</v>
      </c>
      <c r="W7">
        <v>252210.77</v>
      </c>
      <c r="X7">
        <v>93.115296550694453</v>
      </c>
      <c r="Y7">
        <v>96.043705255140893</v>
      </c>
      <c r="Z7" t="s">
        <v>2</v>
      </c>
      <c r="AA7" t="s">
        <v>3</v>
      </c>
      <c r="AB7" t="s">
        <v>4</v>
      </c>
      <c r="AC7" t="s">
        <v>28</v>
      </c>
      <c r="AD7" t="s">
        <v>297</v>
      </c>
      <c r="AE7" t="s">
        <v>150</v>
      </c>
      <c r="AF7" t="s">
        <v>135</v>
      </c>
      <c r="AG7" t="s">
        <v>172</v>
      </c>
      <c r="AH7" t="s">
        <v>181</v>
      </c>
      <c r="AI7" t="s">
        <v>199</v>
      </c>
      <c r="AJ7" t="s">
        <v>172</v>
      </c>
    </row>
    <row r="8" spans="1:36" x14ac:dyDescent="0.3">
      <c r="A8" t="s">
        <v>146</v>
      </c>
      <c r="B8" t="s">
        <v>120</v>
      </c>
      <c r="C8" t="s">
        <v>122</v>
      </c>
      <c r="D8" t="s">
        <v>279</v>
      </c>
      <c r="E8" t="s">
        <v>280</v>
      </c>
      <c r="F8" t="s">
        <v>168</v>
      </c>
      <c r="G8" t="s">
        <v>158</v>
      </c>
      <c r="T8">
        <v>39300</v>
      </c>
      <c r="U8"/>
      <c r="V8"/>
      <c r="W8"/>
      <c r="X8">
        <v>0</v>
      </c>
      <c r="Y8"/>
      <c r="Z8" t="s">
        <v>2</v>
      </c>
      <c r="AA8" t="s">
        <v>3</v>
      </c>
      <c r="AB8" t="s">
        <v>4</v>
      </c>
      <c r="AC8" t="s">
        <v>28</v>
      </c>
      <c r="AD8" t="s">
        <v>297</v>
      </c>
      <c r="AE8" t="s">
        <v>254</v>
      </c>
      <c r="AF8" t="s">
        <v>135</v>
      </c>
      <c r="AG8" t="s">
        <v>172</v>
      </c>
      <c r="AH8" t="s">
        <v>181</v>
      </c>
      <c r="AI8" t="s">
        <v>199</v>
      </c>
      <c r="AJ8" t="s">
        <v>172</v>
      </c>
    </row>
    <row r="9" spans="1:36" x14ac:dyDescent="0.3">
      <c r="A9" t="s">
        <v>146</v>
      </c>
      <c r="B9" t="s">
        <v>120</v>
      </c>
      <c r="C9" t="s">
        <v>122</v>
      </c>
      <c r="D9" t="s">
        <v>279</v>
      </c>
      <c r="E9" t="s">
        <v>280</v>
      </c>
      <c r="F9" t="s">
        <v>168</v>
      </c>
      <c r="G9" t="s">
        <v>158</v>
      </c>
      <c r="H9">
        <v>833</v>
      </c>
      <c r="I9">
        <v>641.61</v>
      </c>
      <c r="J9" s="145">
        <v>0</v>
      </c>
      <c r="L9" s="145">
        <v>0</v>
      </c>
      <c r="M9" s="145">
        <v>0</v>
      </c>
      <c r="N9" s="145">
        <v>0</v>
      </c>
      <c r="O9" s="145">
        <v>199.08</v>
      </c>
      <c r="T9"/>
      <c r="U9"/>
      <c r="V9"/>
      <c r="W9"/>
      <c r="X9"/>
      <c r="Y9"/>
      <c r="Z9" t="s">
        <v>2</v>
      </c>
      <c r="AA9" t="s">
        <v>3</v>
      </c>
      <c r="AB9" t="s">
        <v>4</v>
      </c>
      <c r="AC9" t="s">
        <v>28</v>
      </c>
      <c r="AD9" t="s">
        <v>295</v>
      </c>
      <c r="AE9" t="s">
        <v>254</v>
      </c>
      <c r="AF9" t="s">
        <v>135</v>
      </c>
      <c r="AG9" t="s">
        <v>172</v>
      </c>
      <c r="AH9" t="s">
        <v>181</v>
      </c>
      <c r="AI9" t="s">
        <v>199</v>
      </c>
      <c r="AJ9" t="s">
        <v>172</v>
      </c>
    </row>
    <row r="10" spans="1:36" x14ac:dyDescent="0.3">
      <c r="A10" t="s">
        <v>145</v>
      </c>
      <c r="B10" t="s">
        <v>120</v>
      </c>
      <c r="C10" t="s">
        <v>121</v>
      </c>
      <c r="D10" t="s">
        <v>276</v>
      </c>
      <c r="E10" t="s">
        <v>277</v>
      </c>
      <c r="F10" t="s">
        <v>168</v>
      </c>
      <c r="G10" t="s">
        <v>158</v>
      </c>
      <c r="H10">
        <v>1133812</v>
      </c>
      <c r="I10">
        <v>1075453.46</v>
      </c>
      <c r="J10" s="145">
        <v>1178180</v>
      </c>
      <c r="L10" s="145">
        <v>1222550</v>
      </c>
      <c r="M10" s="145">
        <v>1288250</v>
      </c>
      <c r="N10" s="145">
        <v>1341380</v>
      </c>
      <c r="O10" s="145">
        <v>524743.78</v>
      </c>
      <c r="P10" s="145">
        <v>1178180</v>
      </c>
      <c r="Q10" s="145">
        <v>560685.11</v>
      </c>
      <c r="R10" s="145">
        <v>106.84931034342131</v>
      </c>
      <c r="S10" s="145">
        <v>47.589087405999081</v>
      </c>
      <c r="T10">
        <v>1153020.32</v>
      </c>
      <c r="U10">
        <v>1483400</v>
      </c>
      <c r="V10">
        <v>1447400</v>
      </c>
      <c r="W10">
        <v>1446737.5</v>
      </c>
      <c r="X10">
        <v>125.47372105289523</v>
      </c>
      <c r="Y10">
        <v>99.954228271383172</v>
      </c>
      <c r="Z10" t="s">
        <v>2</v>
      </c>
      <c r="AA10" t="s">
        <v>3</v>
      </c>
      <c r="AB10" t="s">
        <v>4</v>
      </c>
      <c r="AC10" t="s">
        <v>28</v>
      </c>
      <c r="AD10" t="s">
        <v>297</v>
      </c>
      <c r="AE10" t="s">
        <v>150</v>
      </c>
      <c r="AF10" t="s">
        <v>135</v>
      </c>
      <c r="AG10" t="s">
        <v>172</v>
      </c>
      <c r="AH10" t="s">
        <v>182</v>
      </c>
      <c r="AI10" t="s">
        <v>200</v>
      </c>
      <c r="AJ10" t="s">
        <v>172</v>
      </c>
    </row>
    <row r="11" spans="1:36" x14ac:dyDescent="0.3">
      <c r="A11" t="s">
        <v>146</v>
      </c>
      <c r="B11" t="s">
        <v>120</v>
      </c>
      <c r="C11" t="s">
        <v>122</v>
      </c>
      <c r="D11" t="s">
        <v>279</v>
      </c>
      <c r="E11" t="s">
        <v>280</v>
      </c>
      <c r="F11" t="s">
        <v>168</v>
      </c>
      <c r="G11" t="s">
        <v>158</v>
      </c>
      <c r="H11">
        <v>3146</v>
      </c>
      <c r="I11">
        <v>3579.79</v>
      </c>
      <c r="J11" s="145">
        <v>0</v>
      </c>
      <c r="L11" s="145">
        <v>0</v>
      </c>
      <c r="M11" s="145">
        <v>0</v>
      </c>
      <c r="N11" s="145">
        <v>0</v>
      </c>
      <c r="O11" s="145">
        <v>1909.14</v>
      </c>
      <c r="T11"/>
      <c r="U11"/>
      <c r="V11"/>
      <c r="W11"/>
      <c r="X11"/>
      <c r="Y11"/>
      <c r="Z11" t="s">
        <v>2</v>
      </c>
      <c r="AA11" t="s">
        <v>3</v>
      </c>
      <c r="AB11" t="s">
        <v>4</v>
      </c>
      <c r="AC11" t="s">
        <v>28</v>
      </c>
      <c r="AD11" t="s">
        <v>295</v>
      </c>
      <c r="AE11" t="s">
        <v>254</v>
      </c>
      <c r="AF11" t="s">
        <v>135</v>
      </c>
      <c r="AG11" t="s">
        <v>172</v>
      </c>
      <c r="AH11" t="s">
        <v>182</v>
      </c>
      <c r="AI11" t="s">
        <v>200</v>
      </c>
      <c r="AJ11" t="s">
        <v>172</v>
      </c>
    </row>
    <row r="12" spans="1:36" x14ac:dyDescent="0.3">
      <c r="A12" t="s">
        <v>145</v>
      </c>
      <c r="B12" t="s">
        <v>120</v>
      </c>
      <c r="C12" t="s">
        <v>123</v>
      </c>
      <c r="D12" t="s">
        <v>281</v>
      </c>
      <c r="E12" t="s">
        <v>282</v>
      </c>
      <c r="F12" t="s">
        <v>168</v>
      </c>
      <c r="G12" t="s">
        <v>158</v>
      </c>
      <c r="H12">
        <v>1955</v>
      </c>
      <c r="J12" s="145">
        <v>0</v>
      </c>
      <c r="L12" s="145">
        <v>0</v>
      </c>
      <c r="M12" s="145">
        <v>0</v>
      </c>
      <c r="N12" s="145">
        <v>0</v>
      </c>
      <c r="T12"/>
      <c r="U12"/>
      <c r="V12"/>
      <c r="W12"/>
      <c r="X12"/>
      <c r="Y12"/>
      <c r="Z12" t="s">
        <v>2</v>
      </c>
      <c r="AA12" t="s">
        <v>3</v>
      </c>
      <c r="AB12" t="s">
        <v>4</v>
      </c>
      <c r="AC12" t="s">
        <v>28</v>
      </c>
      <c r="AD12" t="s">
        <v>362</v>
      </c>
      <c r="AE12" t="s">
        <v>363</v>
      </c>
      <c r="AF12" t="s">
        <v>135</v>
      </c>
      <c r="AG12" t="s">
        <v>172</v>
      </c>
      <c r="AH12" t="s">
        <v>182</v>
      </c>
      <c r="AI12" t="s">
        <v>200</v>
      </c>
      <c r="AJ12" t="s">
        <v>172</v>
      </c>
    </row>
    <row r="13" spans="1:36" x14ac:dyDescent="0.3">
      <c r="A13" t="s">
        <v>147</v>
      </c>
      <c r="B13" t="s">
        <v>120</v>
      </c>
      <c r="C13" t="s">
        <v>123</v>
      </c>
      <c r="D13" t="s">
        <v>281</v>
      </c>
      <c r="E13" t="s">
        <v>282</v>
      </c>
      <c r="F13" t="s">
        <v>168</v>
      </c>
      <c r="G13" t="s">
        <v>158</v>
      </c>
      <c r="H13">
        <v>11077</v>
      </c>
      <c r="J13" s="145">
        <v>0</v>
      </c>
      <c r="L13" s="145">
        <v>0</v>
      </c>
      <c r="M13" s="145">
        <v>0</v>
      </c>
      <c r="N13" s="145">
        <v>0</v>
      </c>
      <c r="T13"/>
      <c r="U13"/>
      <c r="V13"/>
      <c r="W13"/>
      <c r="X13"/>
      <c r="Y13"/>
      <c r="Z13" t="s">
        <v>2</v>
      </c>
      <c r="AA13" t="s">
        <v>3</v>
      </c>
      <c r="AB13" t="s">
        <v>4</v>
      </c>
      <c r="AC13" t="s">
        <v>28</v>
      </c>
      <c r="AD13" t="s">
        <v>362</v>
      </c>
      <c r="AE13" t="s">
        <v>364</v>
      </c>
      <c r="AF13" t="s">
        <v>135</v>
      </c>
      <c r="AG13" t="s">
        <v>172</v>
      </c>
      <c r="AH13" t="s">
        <v>182</v>
      </c>
      <c r="AI13" t="s">
        <v>200</v>
      </c>
      <c r="AJ13" t="s">
        <v>172</v>
      </c>
    </row>
    <row r="14" spans="1:36" x14ac:dyDescent="0.3">
      <c r="A14" t="s">
        <v>145</v>
      </c>
      <c r="B14" t="s">
        <v>120</v>
      </c>
      <c r="C14" t="s">
        <v>121</v>
      </c>
      <c r="D14" t="s">
        <v>276</v>
      </c>
      <c r="E14" t="s">
        <v>277</v>
      </c>
      <c r="F14" t="s">
        <v>168</v>
      </c>
      <c r="G14" t="s">
        <v>158</v>
      </c>
      <c r="H14">
        <v>106178</v>
      </c>
      <c r="I14">
        <v>59814.19</v>
      </c>
      <c r="J14" s="145">
        <v>119451</v>
      </c>
      <c r="L14" s="145">
        <v>120000</v>
      </c>
      <c r="M14" s="145">
        <v>120000</v>
      </c>
      <c r="N14" s="145">
        <v>120000</v>
      </c>
      <c r="O14" s="145">
        <v>15181.42</v>
      </c>
      <c r="P14" s="145">
        <v>119451</v>
      </c>
      <c r="Q14" s="145">
        <v>44529.65</v>
      </c>
      <c r="R14" s="145">
        <v>293.31676483491009</v>
      </c>
      <c r="S14" s="145">
        <v>37.278591221505053</v>
      </c>
      <c r="T14">
        <v>90346.67</v>
      </c>
      <c r="U14">
        <v>120000</v>
      </c>
      <c r="V14">
        <v>120000</v>
      </c>
      <c r="W14">
        <v>123964.35</v>
      </c>
      <c r="X14">
        <v>137.20965033907726</v>
      </c>
      <c r="Y14">
        <v>103.30362500000001</v>
      </c>
      <c r="Z14" t="s">
        <v>2</v>
      </c>
      <c r="AA14" t="s">
        <v>3</v>
      </c>
      <c r="AB14" t="s">
        <v>4</v>
      </c>
      <c r="AC14" t="s">
        <v>28</v>
      </c>
      <c r="AD14" t="s">
        <v>297</v>
      </c>
      <c r="AE14" t="s">
        <v>150</v>
      </c>
      <c r="AF14" t="s">
        <v>135</v>
      </c>
      <c r="AG14" t="s">
        <v>136</v>
      </c>
      <c r="AH14" t="s">
        <v>183</v>
      </c>
      <c r="AI14" t="s">
        <v>243</v>
      </c>
      <c r="AJ14" t="s">
        <v>136</v>
      </c>
    </row>
    <row r="15" spans="1:36" x14ac:dyDescent="0.3">
      <c r="A15" t="s">
        <v>146</v>
      </c>
      <c r="B15" t="s">
        <v>120</v>
      </c>
      <c r="C15" t="s">
        <v>122</v>
      </c>
      <c r="D15" t="s">
        <v>279</v>
      </c>
      <c r="E15" t="s">
        <v>280</v>
      </c>
      <c r="F15" t="s">
        <v>168</v>
      </c>
      <c r="G15" t="s">
        <v>158</v>
      </c>
      <c r="H15">
        <v>7811</v>
      </c>
      <c r="J15" s="145">
        <v>127083</v>
      </c>
      <c r="L15" s="145">
        <v>100412</v>
      </c>
      <c r="M15" s="145">
        <v>0</v>
      </c>
      <c r="N15" s="145">
        <v>0</v>
      </c>
      <c r="P15" s="145">
        <v>127083</v>
      </c>
      <c r="T15">
        <v>41048.269999999997</v>
      </c>
      <c r="U15"/>
      <c r="V15"/>
      <c r="W15"/>
      <c r="X15">
        <v>0</v>
      </c>
      <c r="Y15"/>
      <c r="Z15" t="s">
        <v>2</v>
      </c>
      <c r="AA15" t="s">
        <v>3</v>
      </c>
      <c r="AB15" t="s">
        <v>4</v>
      </c>
      <c r="AC15" t="s">
        <v>28</v>
      </c>
      <c r="AD15" t="s">
        <v>297</v>
      </c>
      <c r="AE15" t="s">
        <v>254</v>
      </c>
      <c r="AF15" t="s">
        <v>135</v>
      </c>
      <c r="AG15" t="s">
        <v>136</v>
      </c>
      <c r="AH15" t="s">
        <v>183</v>
      </c>
      <c r="AI15" t="s">
        <v>243</v>
      </c>
      <c r="AJ15" t="s">
        <v>136</v>
      </c>
    </row>
    <row r="16" spans="1:36" x14ac:dyDescent="0.3">
      <c r="A16" t="s">
        <v>146</v>
      </c>
      <c r="B16" t="s">
        <v>120</v>
      </c>
      <c r="C16" t="s">
        <v>122</v>
      </c>
      <c r="D16" t="s">
        <v>279</v>
      </c>
      <c r="E16" t="s">
        <v>280</v>
      </c>
      <c r="F16" t="s">
        <v>168</v>
      </c>
      <c r="G16" t="s">
        <v>158</v>
      </c>
      <c r="H16">
        <v>119451</v>
      </c>
      <c r="I16">
        <v>106893.38</v>
      </c>
      <c r="J16" s="145">
        <v>0</v>
      </c>
      <c r="L16" s="145">
        <v>0</v>
      </c>
      <c r="M16" s="145">
        <v>0</v>
      </c>
      <c r="N16" s="145">
        <v>0</v>
      </c>
      <c r="O16" s="145">
        <v>72318.240000000005</v>
      </c>
      <c r="T16"/>
      <c r="U16"/>
      <c r="V16"/>
      <c r="W16"/>
      <c r="X16"/>
      <c r="Y16"/>
      <c r="Z16" t="s">
        <v>2</v>
      </c>
      <c r="AA16" t="s">
        <v>3</v>
      </c>
      <c r="AB16" t="s">
        <v>4</v>
      </c>
      <c r="AC16" t="s">
        <v>28</v>
      </c>
      <c r="AD16" t="s">
        <v>295</v>
      </c>
      <c r="AE16" t="s">
        <v>254</v>
      </c>
      <c r="AF16" t="s">
        <v>135</v>
      </c>
      <c r="AG16" t="s">
        <v>136</v>
      </c>
      <c r="AH16" t="s">
        <v>183</v>
      </c>
      <c r="AI16" t="s">
        <v>243</v>
      </c>
      <c r="AJ16" t="s">
        <v>136</v>
      </c>
    </row>
    <row r="17" spans="1:36" x14ac:dyDescent="0.3">
      <c r="A17" t="s">
        <v>145</v>
      </c>
      <c r="B17" t="s">
        <v>120</v>
      </c>
      <c r="C17" t="s">
        <v>121</v>
      </c>
      <c r="D17" t="s">
        <v>276</v>
      </c>
      <c r="E17" t="s">
        <v>277</v>
      </c>
      <c r="F17" t="s">
        <v>168</v>
      </c>
      <c r="G17" t="s">
        <v>158</v>
      </c>
      <c r="H17">
        <v>156613</v>
      </c>
      <c r="I17">
        <v>171874.82</v>
      </c>
      <c r="J17" s="145">
        <v>217665</v>
      </c>
      <c r="L17" s="145">
        <v>196000</v>
      </c>
      <c r="M17" s="145">
        <v>218000</v>
      </c>
      <c r="N17" s="145">
        <v>228000</v>
      </c>
      <c r="O17" s="145">
        <v>86461.48</v>
      </c>
      <c r="P17" s="145">
        <v>217665</v>
      </c>
      <c r="Q17" s="145">
        <v>92943.75</v>
      </c>
      <c r="R17" s="145">
        <v>107.49729243589168</v>
      </c>
      <c r="S17" s="145">
        <v>42.700365240162633</v>
      </c>
      <c r="T17">
        <v>173039.23</v>
      </c>
      <c r="U17">
        <v>196000</v>
      </c>
      <c r="V17">
        <v>196000</v>
      </c>
      <c r="W17">
        <v>179776.81</v>
      </c>
      <c r="X17">
        <v>103.89367197253479</v>
      </c>
      <c r="Y17">
        <v>91.722862244897968</v>
      </c>
      <c r="Z17" t="s">
        <v>2</v>
      </c>
      <c r="AA17" t="s">
        <v>3</v>
      </c>
      <c r="AB17" t="s">
        <v>4</v>
      </c>
      <c r="AC17" t="s">
        <v>28</v>
      </c>
      <c r="AD17" t="s">
        <v>297</v>
      </c>
      <c r="AE17" t="s">
        <v>150</v>
      </c>
      <c r="AF17" t="s">
        <v>135</v>
      </c>
      <c r="AG17" t="s">
        <v>136</v>
      </c>
      <c r="AH17" t="s">
        <v>183</v>
      </c>
      <c r="AI17" t="s">
        <v>202</v>
      </c>
      <c r="AJ17" t="s">
        <v>136</v>
      </c>
    </row>
    <row r="18" spans="1:36" x14ac:dyDescent="0.3">
      <c r="A18" t="s">
        <v>145</v>
      </c>
      <c r="B18" t="s">
        <v>120</v>
      </c>
      <c r="C18" t="s">
        <v>121</v>
      </c>
      <c r="D18" t="s">
        <v>276</v>
      </c>
      <c r="E18" t="s">
        <v>277</v>
      </c>
      <c r="F18" t="s">
        <v>168</v>
      </c>
      <c r="G18" t="s">
        <v>158</v>
      </c>
      <c r="H18">
        <v>53089</v>
      </c>
      <c r="I18">
        <v>15980.29</v>
      </c>
      <c r="J18" s="145">
        <v>53089</v>
      </c>
      <c r="L18" s="145">
        <v>54000</v>
      </c>
      <c r="M18" s="145">
        <v>54000</v>
      </c>
      <c r="N18" s="145">
        <v>54000</v>
      </c>
      <c r="O18" s="145">
        <v>3781.26</v>
      </c>
      <c r="P18" s="145">
        <v>53089</v>
      </c>
      <c r="Q18" s="145">
        <v>10994.05</v>
      </c>
      <c r="R18" s="145">
        <v>290.75096660901386</v>
      </c>
      <c r="S18" s="145">
        <v>20.708715553127767</v>
      </c>
      <c r="T18">
        <v>19159.919999999998</v>
      </c>
      <c r="U18">
        <v>54000</v>
      </c>
      <c r="V18">
        <v>54000</v>
      </c>
      <c r="W18">
        <v>21925.759999999998</v>
      </c>
      <c r="X18">
        <v>114.43555087912685</v>
      </c>
      <c r="Y18">
        <v>40.603259259259254</v>
      </c>
      <c r="Z18" t="s">
        <v>2</v>
      </c>
      <c r="AA18" t="s">
        <v>3</v>
      </c>
      <c r="AB18" t="s">
        <v>4</v>
      </c>
      <c r="AC18" t="s">
        <v>28</v>
      </c>
      <c r="AD18" t="s">
        <v>297</v>
      </c>
      <c r="AE18" t="s">
        <v>150</v>
      </c>
      <c r="AF18" t="s">
        <v>135</v>
      </c>
      <c r="AG18" t="s">
        <v>136</v>
      </c>
      <c r="AH18" t="s">
        <v>183</v>
      </c>
      <c r="AI18" t="s">
        <v>244</v>
      </c>
      <c r="AJ18" t="s">
        <v>136</v>
      </c>
    </row>
    <row r="19" spans="1:36" x14ac:dyDescent="0.3">
      <c r="A19" t="s">
        <v>145</v>
      </c>
      <c r="B19" t="s">
        <v>120</v>
      </c>
      <c r="C19" t="s">
        <v>123</v>
      </c>
      <c r="D19" t="s">
        <v>281</v>
      </c>
      <c r="E19" t="s">
        <v>282</v>
      </c>
      <c r="F19" t="s">
        <v>168</v>
      </c>
      <c r="G19" t="s">
        <v>158</v>
      </c>
      <c r="H19">
        <v>23350</v>
      </c>
      <c r="J19" s="145">
        <v>0</v>
      </c>
      <c r="L19" s="145">
        <v>0</v>
      </c>
      <c r="M19" s="145">
        <v>0</v>
      </c>
      <c r="N19" s="145">
        <v>0</v>
      </c>
      <c r="T19"/>
      <c r="U19"/>
      <c r="V19"/>
      <c r="W19"/>
      <c r="X19"/>
      <c r="Y19"/>
      <c r="Z19" t="s">
        <v>2</v>
      </c>
      <c r="AA19" t="s">
        <v>3</v>
      </c>
      <c r="AB19" t="s">
        <v>4</v>
      </c>
      <c r="AC19" t="s">
        <v>28</v>
      </c>
      <c r="AD19" t="s">
        <v>362</v>
      </c>
      <c r="AE19" t="s">
        <v>363</v>
      </c>
      <c r="AF19" t="s">
        <v>135</v>
      </c>
      <c r="AG19" t="s">
        <v>136</v>
      </c>
      <c r="AH19" t="s">
        <v>183</v>
      </c>
      <c r="AI19" t="s">
        <v>244</v>
      </c>
      <c r="AJ19" t="s">
        <v>136</v>
      </c>
    </row>
    <row r="20" spans="1:36" x14ac:dyDescent="0.3">
      <c r="A20" t="s">
        <v>147</v>
      </c>
      <c r="B20" t="s">
        <v>120</v>
      </c>
      <c r="C20" t="s">
        <v>123</v>
      </c>
      <c r="D20" t="s">
        <v>281</v>
      </c>
      <c r="E20" t="s">
        <v>282</v>
      </c>
      <c r="F20" t="s">
        <v>168</v>
      </c>
      <c r="G20" t="s">
        <v>158</v>
      </c>
      <c r="H20">
        <v>132318</v>
      </c>
      <c r="J20" s="145">
        <v>0</v>
      </c>
      <c r="L20" s="145">
        <v>0</v>
      </c>
      <c r="M20" s="145">
        <v>0</v>
      </c>
      <c r="N20" s="145">
        <v>0</v>
      </c>
      <c r="T20"/>
      <c r="U20"/>
      <c r="V20"/>
      <c r="W20"/>
      <c r="X20"/>
      <c r="Y20"/>
      <c r="Z20" t="s">
        <v>2</v>
      </c>
      <c r="AA20" t="s">
        <v>3</v>
      </c>
      <c r="AB20" t="s">
        <v>4</v>
      </c>
      <c r="AC20" t="s">
        <v>28</v>
      </c>
      <c r="AD20" t="s">
        <v>362</v>
      </c>
      <c r="AE20" t="s">
        <v>364</v>
      </c>
      <c r="AF20" t="s">
        <v>135</v>
      </c>
      <c r="AG20" t="s">
        <v>136</v>
      </c>
      <c r="AH20" t="s">
        <v>183</v>
      </c>
      <c r="AI20" t="s">
        <v>244</v>
      </c>
      <c r="AJ20" t="s">
        <v>136</v>
      </c>
    </row>
    <row r="21" spans="1:36" x14ac:dyDescent="0.3">
      <c r="A21" t="s">
        <v>145</v>
      </c>
      <c r="B21" t="s">
        <v>120</v>
      </c>
      <c r="C21" t="s">
        <v>121</v>
      </c>
      <c r="D21" t="s">
        <v>276</v>
      </c>
      <c r="E21" t="s">
        <v>277</v>
      </c>
      <c r="F21" t="s">
        <v>168</v>
      </c>
      <c r="G21" t="s">
        <v>158</v>
      </c>
      <c r="H21">
        <v>1327</v>
      </c>
      <c r="J21" s="145">
        <v>0</v>
      </c>
      <c r="T21"/>
      <c r="U21"/>
      <c r="V21"/>
      <c r="W21"/>
      <c r="X21"/>
      <c r="Y21"/>
      <c r="Z21" t="s">
        <v>2</v>
      </c>
      <c r="AA21" t="s">
        <v>3</v>
      </c>
      <c r="AB21" t="s">
        <v>4</v>
      </c>
      <c r="AC21" t="s">
        <v>28</v>
      </c>
      <c r="AD21" t="s">
        <v>297</v>
      </c>
      <c r="AE21" t="s">
        <v>150</v>
      </c>
      <c r="AF21" t="s">
        <v>135</v>
      </c>
      <c r="AG21" t="s">
        <v>136</v>
      </c>
      <c r="AH21" t="s">
        <v>183</v>
      </c>
      <c r="AI21" t="s">
        <v>365</v>
      </c>
      <c r="AJ21" t="s">
        <v>136</v>
      </c>
    </row>
    <row r="22" spans="1:36" x14ac:dyDescent="0.3">
      <c r="A22" t="s">
        <v>145</v>
      </c>
      <c r="B22" t="s">
        <v>120</v>
      </c>
      <c r="C22" t="s">
        <v>121</v>
      </c>
      <c r="D22" t="s">
        <v>276</v>
      </c>
      <c r="E22" t="s">
        <v>277</v>
      </c>
      <c r="F22" t="s">
        <v>168</v>
      </c>
      <c r="G22" t="s">
        <v>158</v>
      </c>
      <c r="H22">
        <v>79634</v>
      </c>
      <c r="I22">
        <v>40926.81</v>
      </c>
      <c r="J22" s="145">
        <v>63707</v>
      </c>
      <c r="L22" s="145">
        <v>73000</v>
      </c>
      <c r="M22" s="145">
        <v>73000</v>
      </c>
      <c r="N22" s="145">
        <v>73000</v>
      </c>
      <c r="O22" s="145">
        <v>16034.34</v>
      </c>
      <c r="P22" s="145">
        <v>63707</v>
      </c>
      <c r="Q22" s="145">
        <v>41335.9</v>
      </c>
      <c r="R22" s="145">
        <v>257.79608016295026</v>
      </c>
      <c r="S22" s="145">
        <v>64.884392609917285</v>
      </c>
      <c r="T22">
        <v>70159.520000000004</v>
      </c>
      <c r="U22">
        <v>73000</v>
      </c>
      <c r="V22">
        <v>73000</v>
      </c>
      <c r="W22">
        <v>58439.62</v>
      </c>
      <c r="X22">
        <v>83.295353217923946</v>
      </c>
      <c r="Y22">
        <v>80.054273972602743</v>
      </c>
      <c r="Z22" t="s">
        <v>2</v>
      </c>
      <c r="AA22" t="s">
        <v>3</v>
      </c>
      <c r="AB22" t="s">
        <v>4</v>
      </c>
      <c r="AC22" t="s">
        <v>28</v>
      </c>
      <c r="AD22" t="s">
        <v>297</v>
      </c>
      <c r="AE22" t="s">
        <v>150</v>
      </c>
      <c r="AF22" t="s">
        <v>135</v>
      </c>
      <c r="AG22" t="s">
        <v>136</v>
      </c>
      <c r="AH22" t="s">
        <v>184</v>
      </c>
      <c r="AI22" t="s">
        <v>245</v>
      </c>
      <c r="AJ22" t="s">
        <v>136</v>
      </c>
    </row>
    <row r="23" spans="1:36" x14ac:dyDescent="0.3">
      <c r="A23" t="s">
        <v>146</v>
      </c>
      <c r="B23" t="s">
        <v>120</v>
      </c>
      <c r="C23" t="s">
        <v>122</v>
      </c>
      <c r="D23" t="s">
        <v>279</v>
      </c>
      <c r="E23" t="s">
        <v>280</v>
      </c>
      <c r="F23" t="s">
        <v>168</v>
      </c>
      <c r="G23" t="s">
        <v>158</v>
      </c>
      <c r="H23">
        <v>17718</v>
      </c>
      <c r="I23">
        <v>2610.4499999999998</v>
      </c>
      <c r="J23" s="145">
        <v>0</v>
      </c>
      <c r="L23" s="145">
        <v>0</v>
      </c>
      <c r="M23" s="145">
        <v>0</v>
      </c>
      <c r="N23" s="145">
        <v>0</v>
      </c>
      <c r="O23" s="145">
        <v>2610.4499999999998</v>
      </c>
      <c r="T23"/>
      <c r="U23"/>
      <c r="V23"/>
      <c r="W23"/>
      <c r="X23"/>
      <c r="Y23"/>
      <c r="Z23" t="s">
        <v>2</v>
      </c>
      <c r="AA23" t="s">
        <v>3</v>
      </c>
      <c r="AB23" t="s">
        <v>4</v>
      </c>
      <c r="AC23" t="s">
        <v>28</v>
      </c>
      <c r="AD23" t="s">
        <v>295</v>
      </c>
      <c r="AE23" t="s">
        <v>254</v>
      </c>
      <c r="AF23" t="s">
        <v>135</v>
      </c>
      <c r="AG23" t="s">
        <v>136</v>
      </c>
      <c r="AH23" t="s">
        <v>184</v>
      </c>
      <c r="AI23" t="s">
        <v>245</v>
      </c>
      <c r="AJ23" t="s">
        <v>136</v>
      </c>
    </row>
    <row r="24" spans="1:36" x14ac:dyDescent="0.3">
      <c r="A24" t="s">
        <v>145</v>
      </c>
      <c r="B24" t="s">
        <v>120</v>
      </c>
      <c r="C24" t="s">
        <v>121</v>
      </c>
      <c r="D24" t="s">
        <v>276</v>
      </c>
      <c r="E24" t="s">
        <v>277</v>
      </c>
      <c r="F24" t="s">
        <v>168</v>
      </c>
      <c r="G24" t="s">
        <v>158</v>
      </c>
      <c r="H24">
        <v>106178</v>
      </c>
      <c r="I24">
        <v>140751.39000000001</v>
      </c>
      <c r="J24" s="145">
        <v>189794</v>
      </c>
      <c r="L24" s="145">
        <v>190000</v>
      </c>
      <c r="M24" s="145">
        <v>190000</v>
      </c>
      <c r="N24" s="145">
        <v>190000</v>
      </c>
      <c r="O24" s="145">
        <v>87897.07</v>
      </c>
      <c r="P24" s="145">
        <v>189794</v>
      </c>
      <c r="Q24" s="145">
        <v>76281.179999999993</v>
      </c>
      <c r="R24" s="145">
        <v>86.784667566279495</v>
      </c>
      <c r="S24" s="145">
        <v>40.191565592168352</v>
      </c>
      <c r="T24">
        <v>111390.92</v>
      </c>
      <c r="U24">
        <v>190000</v>
      </c>
      <c r="V24">
        <v>111000</v>
      </c>
      <c r="W24">
        <v>69912.509999999995</v>
      </c>
      <c r="X24">
        <v>62.763203679438142</v>
      </c>
      <c r="Y24">
        <v>62.984243243243242</v>
      </c>
      <c r="Z24" t="s">
        <v>2</v>
      </c>
      <c r="AA24" t="s">
        <v>3</v>
      </c>
      <c r="AB24" t="s">
        <v>4</v>
      </c>
      <c r="AC24" t="s">
        <v>28</v>
      </c>
      <c r="AD24" t="s">
        <v>297</v>
      </c>
      <c r="AE24" t="s">
        <v>150</v>
      </c>
      <c r="AF24" t="s">
        <v>135</v>
      </c>
      <c r="AG24" t="s">
        <v>136</v>
      </c>
      <c r="AH24" t="s">
        <v>184</v>
      </c>
      <c r="AI24" t="s">
        <v>246</v>
      </c>
      <c r="AJ24" t="s">
        <v>136</v>
      </c>
    </row>
    <row r="25" spans="1:36" x14ac:dyDescent="0.3">
      <c r="A25" t="s">
        <v>145</v>
      </c>
      <c r="B25" t="s">
        <v>120</v>
      </c>
      <c r="C25" t="s">
        <v>121</v>
      </c>
      <c r="D25" t="s">
        <v>276</v>
      </c>
      <c r="E25" t="s">
        <v>277</v>
      </c>
      <c r="F25" t="s">
        <v>168</v>
      </c>
      <c r="G25" t="s">
        <v>158</v>
      </c>
      <c r="H25">
        <v>21899</v>
      </c>
      <c r="I25">
        <v>20498.900000000001</v>
      </c>
      <c r="J25" s="145">
        <v>23226</v>
      </c>
      <c r="L25" s="145">
        <v>24000</v>
      </c>
      <c r="M25" s="145">
        <v>26000</v>
      </c>
      <c r="N25" s="145">
        <v>28600</v>
      </c>
      <c r="O25" s="145">
        <v>7278.18</v>
      </c>
      <c r="P25" s="145">
        <v>23226</v>
      </c>
      <c r="Q25" s="145">
        <v>8139.83</v>
      </c>
      <c r="R25" s="145">
        <v>111.83881135118945</v>
      </c>
      <c r="S25" s="145">
        <v>35.046198226125888</v>
      </c>
      <c r="T25">
        <v>21086.28</v>
      </c>
      <c r="U25">
        <v>24000</v>
      </c>
      <c r="V25">
        <v>24000</v>
      </c>
      <c r="W25">
        <v>19520.78</v>
      </c>
      <c r="X25">
        <v>92.575741192851467</v>
      </c>
      <c r="Y25">
        <v>81.336583333333323</v>
      </c>
      <c r="Z25" t="s">
        <v>2</v>
      </c>
      <c r="AA25" t="s">
        <v>3</v>
      </c>
      <c r="AB25" t="s">
        <v>4</v>
      </c>
      <c r="AC25" t="s">
        <v>28</v>
      </c>
      <c r="AD25" t="s">
        <v>255</v>
      </c>
      <c r="AE25" t="s">
        <v>150</v>
      </c>
      <c r="AF25" t="s">
        <v>135</v>
      </c>
      <c r="AG25" t="s">
        <v>136</v>
      </c>
      <c r="AH25" t="s">
        <v>184</v>
      </c>
      <c r="AI25" t="s">
        <v>246</v>
      </c>
      <c r="AJ25" t="s">
        <v>136</v>
      </c>
    </row>
    <row r="26" spans="1:36" x14ac:dyDescent="0.3">
      <c r="A26" t="s">
        <v>145</v>
      </c>
      <c r="B26" t="s">
        <v>120</v>
      </c>
      <c r="C26" t="s">
        <v>121</v>
      </c>
      <c r="D26" t="s">
        <v>276</v>
      </c>
      <c r="E26" t="s">
        <v>277</v>
      </c>
      <c r="F26" t="s">
        <v>168</v>
      </c>
      <c r="G26" t="s">
        <v>158</v>
      </c>
      <c r="H26">
        <v>2455</v>
      </c>
      <c r="I26">
        <v>426.68</v>
      </c>
      <c r="J26" s="145">
        <v>2455</v>
      </c>
      <c r="L26" s="145">
        <v>2500</v>
      </c>
      <c r="M26" s="145">
        <v>2500</v>
      </c>
      <c r="N26" s="145">
        <v>2500</v>
      </c>
      <c r="O26" s="145">
        <v>426.68</v>
      </c>
      <c r="P26" s="145">
        <v>2455</v>
      </c>
      <c r="Q26" s="145">
        <v>121.35</v>
      </c>
      <c r="R26" s="145">
        <v>28.440517483828632</v>
      </c>
      <c r="S26" s="145">
        <v>4.9429735234215881</v>
      </c>
      <c r="T26">
        <v>272.85000000000002</v>
      </c>
      <c r="U26">
        <v>2500</v>
      </c>
      <c r="V26">
        <v>2500</v>
      </c>
      <c r="W26">
        <v>219.64</v>
      </c>
      <c r="X26">
        <v>80.498442367601228</v>
      </c>
      <c r="Y26">
        <v>8.7855999999999987</v>
      </c>
      <c r="Z26" t="s">
        <v>2</v>
      </c>
      <c r="AA26" t="s">
        <v>3</v>
      </c>
      <c r="AB26" t="s">
        <v>4</v>
      </c>
      <c r="AC26" t="s">
        <v>28</v>
      </c>
      <c r="AD26" t="s">
        <v>297</v>
      </c>
      <c r="AE26" t="s">
        <v>150</v>
      </c>
      <c r="AF26" t="s">
        <v>135</v>
      </c>
      <c r="AG26" t="s">
        <v>136</v>
      </c>
      <c r="AH26" t="s">
        <v>184</v>
      </c>
      <c r="AI26" t="s">
        <v>208</v>
      </c>
      <c r="AJ26" t="s">
        <v>136</v>
      </c>
    </row>
    <row r="27" spans="1:36" x14ac:dyDescent="0.3">
      <c r="A27" t="s">
        <v>145</v>
      </c>
      <c r="B27" t="s">
        <v>120</v>
      </c>
      <c r="C27" t="s">
        <v>121</v>
      </c>
      <c r="D27" t="s">
        <v>276</v>
      </c>
      <c r="E27" t="s">
        <v>277</v>
      </c>
      <c r="F27" t="s">
        <v>168</v>
      </c>
      <c r="G27" t="s">
        <v>158</v>
      </c>
      <c r="H27">
        <v>199</v>
      </c>
      <c r="J27" s="145">
        <v>199</v>
      </c>
      <c r="L27" s="145">
        <v>200</v>
      </c>
      <c r="M27" s="145">
        <v>200</v>
      </c>
      <c r="N27" s="145">
        <v>200</v>
      </c>
      <c r="P27" s="145">
        <v>199</v>
      </c>
      <c r="Q27" s="145">
        <v>46.9</v>
      </c>
      <c r="S27" s="145">
        <v>23.567839195979897</v>
      </c>
      <c r="T27">
        <v>46.9</v>
      </c>
      <c r="U27">
        <v>200</v>
      </c>
      <c r="V27">
        <v>200</v>
      </c>
      <c r="W27">
        <v>226.4</v>
      </c>
      <c r="X27">
        <v>482.72921108742003</v>
      </c>
      <c r="Y27">
        <v>113.20000000000002</v>
      </c>
      <c r="Z27" t="s">
        <v>2</v>
      </c>
      <c r="AA27" t="s">
        <v>3</v>
      </c>
      <c r="AB27" t="s">
        <v>4</v>
      </c>
      <c r="AC27" t="s">
        <v>28</v>
      </c>
      <c r="AD27" t="s">
        <v>255</v>
      </c>
      <c r="AE27" t="s">
        <v>150</v>
      </c>
      <c r="AF27" t="s">
        <v>135</v>
      </c>
      <c r="AG27" t="s">
        <v>136</v>
      </c>
      <c r="AH27" t="s">
        <v>184</v>
      </c>
      <c r="AI27" t="s">
        <v>208</v>
      </c>
      <c r="AJ27" t="s">
        <v>136</v>
      </c>
    </row>
    <row r="28" spans="1:36" x14ac:dyDescent="0.3">
      <c r="A28" t="s">
        <v>145</v>
      </c>
      <c r="B28" t="s">
        <v>120</v>
      </c>
      <c r="C28" t="s">
        <v>121</v>
      </c>
      <c r="D28" t="s">
        <v>276</v>
      </c>
      <c r="E28" t="s">
        <v>277</v>
      </c>
      <c r="F28" t="s">
        <v>168</v>
      </c>
      <c r="G28" t="s">
        <v>158</v>
      </c>
      <c r="H28">
        <v>7963</v>
      </c>
      <c r="I28">
        <v>9889.4699999999993</v>
      </c>
      <c r="J28" s="145">
        <v>7963</v>
      </c>
      <c r="L28" s="145">
        <v>8000</v>
      </c>
      <c r="M28" s="145">
        <v>8000</v>
      </c>
      <c r="N28" s="145">
        <v>8000</v>
      </c>
      <c r="O28" s="145">
        <v>3621.66</v>
      </c>
      <c r="P28" s="145">
        <v>7963</v>
      </c>
      <c r="Q28" s="145">
        <v>2638.23</v>
      </c>
      <c r="R28" s="145">
        <v>72.845877304882293</v>
      </c>
      <c r="S28" s="145">
        <v>33.13110636694713</v>
      </c>
      <c r="T28">
        <v>6987.47</v>
      </c>
      <c r="U28">
        <v>8000</v>
      </c>
      <c r="V28">
        <v>8000</v>
      </c>
      <c r="W28">
        <v>7028.73</v>
      </c>
      <c r="X28">
        <v>100.59048554054615</v>
      </c>
      <c r="Y28">
        <v>87.859124999999992</v>
      </c>
      <c r="Z28" t="s">
        <v>2</v>
      </c>
      <c r="AA28" t="s">
        <v>3</v>
      </c>
      <c r="AB28" t="s">
        <v>4</v>
      </c>
      <c r="AC28" t="s">
        <v>28</v>
      </c>
      <c r="AD28" t="s">
        <v>297</v>
      </c>
      <c r="AE28" t="s">
        <v>150</v>
      </c>
      <c r="AF28" t="s">
        <v>135</v>
      </c>
      <c r="AG28" t="s">
        <v>136</v>
      </c>
      <c r="AH28" t="s">
        <v>184</v>
      </c>
      <c r="AI28" t="s">
        <v>247</v>
      </c>
      <c r="AJ28" t="s">
        <v>136</v>
      </c>
    </row>
    <row r="29" spans="1:36" x14ac:dyDescent="0.3">
      <c r="A29" t="s">
        <v>145</v>
      </c>
      <c r="B29" t="s">
        <v>120</v>
      </c>
      <c r="C29" t="s">
        <v>121</v>
      </c>
      <c r="D29" t="s">
        <v>276</v>
      </c>
      <c r="E29" t="s">
        <v>277</v>
      </c>
      <c r="F29" t="s">
        <v>168</v>
      </c>
      <c r="G29" t="s">
        <v>158</v>
      </c>
      <c r="H29">
        <v>5309</v>
      </c>
      <c r="I29">
        <v>5457.62</v>
      </c>
      <c r="J29" s="145">
        <v>6645</v>
      </c>
      <c r="L29" s="145">
        <v>10000</v>
      </c>
      <c r="M29" s="145">
        <v>9000</v>
      </c>
      <c r="N29" s="145">
        <v>9000</v>
      </c>
      <c r="O29" s="145">
        <v>1023.16</v>
      </c>
      <c r="P29" s="145">
        <v>6645</v>
      </c>
      <c r="Q29" s="145">
        <v>2759</v>
      </c>
      <c r="R29" s="145">
        <v>269.65479494898159</v>
      </c>
      <c r="S29" s="145">
        <v>41.519939804364178</v>
      </c>
      <c r="T29">
        <v>3451.3</v>
      </c>
      <c r="U29">
        <v>10000</v>
      </c>
      <c r="V29">
        <v>10000</v>
      </c>
      <c r="W29">
        <v>2877.6</v>
      </c>
      <c r="X29">
        <v>83.377278127082548</v>
      </c>
      <c r="Y29">
        <v>28.776000000000003</v>
      </c>
      <c r="Z29" t="s">
        <v>2</v>
      </c>
      <c r="AA29" t="s">
        <v>3</v>
      </c>
      <c r="AB29" t="s">
        <v>4</v>
      </c>
      <c r="AC29" t="s">
        <v>28</v>
      </c>
      <c r="AD29" t="s">
        <v>255</v>
      </c>
      <c r="AE29" t="s">
        <v>150</v>
      </c>
      <c r="AF29" t="s">
        <v>135</v>
      </c>
      <c r="AG29" t="s">
        <v>136</v>
      </c>
      <c r="AH29" t="s">
        <v>184</v>
      </c>
      <c r="AI29" t="s">
        <v>247</v>
      </c>
      <c r="AJ29" t="s">
        <v>136</v>
      </c>
    </row>
    <row r="30" spans="1:36" x14ac:dyDescent="0.3">
      <c r="A30" t="s">
        <v>145</v>
      </c>
      <c r="B30" t="s">
        <v>120</v>
      </c>
      <c r="C30" t="s">
        <v>121</v>
      </c>
      <c r="D30" t="s">
        <v>276</v>
      </c>
      <c r="E30" t="s">
        <v>277</v>
      </c>
      <c r="F30" t="s">
        <v>168</v>
      </c>
      <c r="G30" t="s">
        <v>158</v>
      </c>
      <c r="H30">
        <v>3185</v>
      </c>
      <c r="I30">
        <v>1260.8599999999999</v>
      </c>
      <c r="J30" s="145">
        <v>3651</v>
      </c>
      <c r="L30" s="145">
        <v>3450</v>
      </c>
      <c r="M30" s="145">
        <v>3450</v>
      </c>
      <c r="N30" s="145">
        <v>3450</v>
      </c>
      <c r="O30" s="145">
        <v>1061.78</v>
      </c>
      <c r="P30" s="145">
        <v>3651</v>
      </c>
      <c r="Q30" s="145">
        <v>1000</v>
      </c>
      <c r="R30" s="145">
        <v>94.181468854188253</v>
      </c>
      <c r="S30" s="145">
        <v>27.389756231169542</v>
      </c>
      <c r="T30">
        <v>2699</v>
      </c>
      <c r="U30">
        <v>3450</v>
      </c>
      <c r="V30">
        <v>3450</v>
      </c>
      <c r="W30">
        <v>3325.78</v>
      </c>
      <c r="X30">
        <v>123.22267506483884</v>
      </c>
      <c r="Y30">
        <v>96.399420289855072</v>
      </c>
      <c r="Z30" t="s">
        <v>2</v>
      </c>
      <c r="AA30" t="s">
        <v>3</v>
      </c>
      <c r="AB30" t="s">
        <v>4</v>
      </c>
      <c r="AC30" t="s">
        <v>28</v>
      </c>
      <c r="AD30" t="s">
        <v>297</v>
      </c>
      <c r="AE30" t="s">
        <v>150</v>
      </c>
      <c r="AF30" t="s">
        <v>135</v>
      </c>
      <c r="AG30" t="s">
        <v>136</v>
      </c>
      <c r="AH30" t="s">
        <v>184</v>
      </c>
      <c r="AI30" t="s">
        <v>210</v>
      </c>
      <c r="AJ30" t="s">
        <v>136</v>
      </c>
    </row>
    <row r="31" spans="1:36" x14ac:dyDescent="0.3">
      <c r="A31" t="s">
        <v>146</v>
      </c>
      <c r="B31" t="s">
        <v>120</v>
      </c>
      <c r="C31" t="s">
        <v>122</v>
      </c>
      <c r="D31" t="s">
        <v>279</v>
      </c>
      <c r="E31" t="s">
        <v>280</v>
      </c>
      <c r="F31" t="s">
        <v>168</v>
      </c>
      <c r="G31" t="s">
        <v>158</v>
      </c>
      <c r="H31">
        <v>5309</v>
      </c>
      <c r="J31" s="145">
        <v>0</v>
      </c>
      <c r="L31" s="145">
        <v>0</v>
      </c>
      <c r="M31" s="145">
        <v>0</v>
      </c>
      <c r="N31" s="145">
        <v>0</v>
      </c>
      <c r="T31"/>
      <c r="U31">
        <v>10000</v>
      </c>
      <c r="V31">
        <v>10000</v>
      </c>
      <c r="W31">
        <v>7787.69</v>
      </c>
      <c r="X31"/>
      <c r="Y31">
        <v>77.876899999999992</v>
      </c>
      <c r="Z31" t="s">
        <v>2</v>
      </c>
      <c r="AA31" t="s">
        <v>3</v>
      </c>
      <c r="AB31" t="s">
        <v>4</v>
      </c>
      <c r="AC31" t="s">
        <v>28</v>
      </c>
      <c r="AD31" t="s">
        <v>297</v>
      </c>
      <c r="AE31" t="s">
        <v>254</v>
      </c>
      <c r="AF31" t="s">
        <v>135</v>
      </c>
      <c r="AG31" t="s">
        <v>136</v>
      </c>
      <c r="AH31" t="s">
        <v>184</v>
      </c>
      <c r="AI31" t="s">
        <v>206</v>
      </c>
      <c r="AJ31" t="s">
        <v>136</v>
      </c>
    </row>
    <row r="32" spans="1:36" x14ac:dyDescent="0.3">
      <c r="A32" t="s">
        <v>145</v>
      </c>
      <c r="B32" t="s">
        <v>120</v>
      </c>
      <c r="C32" t="s">
        <v>121</v>
      </c>
      <c r="D32" t="s">
        <v>276</v>
      </c>
      <c r="E32" t="s">
        <v>277</v>
      </c>
      <c r="F32" t="s">
        <v>168</v>
      </c>
      <c r="G32" t="s">
        <v>158</v>
      </c>
      <c r="H32">
        <v>92906</v>
      </c>
      <c r="I32">
        <v>65952.009999999995</v>
      </c>
      <c r="J32" s="145">
        <v>92906</v>
      </c>
      <c r="L32" s="145">
        <v>91400</v>
      </c>
      <c r="M32" s="145">
        <v>88400</v>
      </c>
      <c r="N32" s="145">
        <v>88400</v>
      </c>
      <c r="O32" s="145">
        <v>32955.1</v>
      </c>
      <c r="P32" s="145">
        <v>92906</v>
      </c>
      <c r="Q32" s="145">
        <v>36028.300000000003</v>
      </c>
      <c r="R32" s="145">
        <v>109.32541548956006</v>
      </c>
      <c r="S32" s="145">
        <v>38.779303812455602</v>
      </c>
      <c r="T32">
        <v>84037.53</v>
      </c>
      <c r="U32">
        <v>109000</v>
      </c>
      <c r="V32">
        <v>109000</v>
      </c>
      <c r="W32">
        <v>108088.74</v>
      </c>
      <c r="X32">
        <v>128.61960602602196</v>
      </c>
      <c r="Y32">
        <v>99.163981651376147</v>
      </c>
      <c r="Z32" t="s">
        <v>2</v>
      </c>
      <c r="AA32" t="s">
        <v>3</v>
      </c>
      <c r="AB32" t="s">
        <v>4</v>
      </c>
      <c r="AC32" t="s">
        <v>28</v>
      </c>
      <c r="AD32" t="s">
        <v>297</v>
      </c>
      <c r="AE32" t="s">
        <v>150</v>
      </c>
      <c r="AF32" t="s">
        <v>135</v>
      </c>
      <c r="AG32" t="s">
        <v>136</v>
      </c>
      <c r="AH32" t="s">
        <v>137</v>
      </c>
      <c r="AI32" t="s">
        <v>248</v>
      </c>
      <c r="AJ32" t="s">
        <v>136</v>
      </c>
    </row>
    <row r="33" spans="1:36" x14ac:dyDescent="0.3">
      <c r="A33" t="s">
        <v>146</v>
      </c>
      <c r="B33" t="s">
        <v>120</v>
      </c>
      <c r="C33" t="s">
        <v>122</v>
      </c>
      <c r="D33" t="s">
        <v>279</v>
      </c>
      <c r="E33" t="s">
        <v>280</v>
      </c>
      <c r="F33" t="s">
        <v>168</v>
      </c>
      <c r="G33" t="s">
        <v>158</v>
      </c>
      <c r="H33">
        <v>0</v>
      </c>
      <c r="J33" s="145">
        <v>13200</v>
      </c>
      <c r="L33" s="145">
        <v>13200</v>
      </c>
      <c r="M33" s="145">
        <v>0</v>
      </c>
      <c r="N33" s="145">
        <v>0</v>
      </c>
      <c r="P33" s="145">
        <v>13200</v>
      </c>
      <c r="T33">
        <v>16195</v>
      </c>
      <c r="U33"/>
      <c r="V33"/>
      <c r="W33"/>
      <c r="X33">
        <v>0</v>
      </c>
      <c r="Y33"/>
      <c r="Z33" t="s">
        <v>2</v>
      </c>
      <c r="AA33" t="s">
        <v>3</v>
      </c>
      <c r="AB33" t="s">
        <v>4</v>
      </c>
      <c r="AC33" t="s">
        <v>28</v>
      </c>
      <c r="AD33" t="s">
        <v>297</v>
      </c>
      <c r="AE33" t="s">
        <v>254</v>
      </c>
      <c r="AF33" t="s">
        <v>135</v>
      </c>
      <c r="AG33" t="s">
        <v>136</v>
      </c>
      <c r="AH33" t="s">
        <v>137</v>
      </c>
      <c r="AI33" t="s">
        <v>248</v>
      </c>
      <c r="AJ33" t="s">
        <v>136</v>
      </c>
    </row>
    <row r="34" spans="1:36" x14ac:dyDescent="0.3">
      <c r="A34" t="s">
        <v>146</v>
      </c>
      <c r="B34" t="s">
        <v>120</v>
      </c>
      <c r="C34" t="s">
        <v>122</v>
      </c>
      <c r="D34" t="s">
        <v>279</v>
      </c>
      <c r="E34" t="s">
        <v>280</v>
      </c>
      <c r="F34" t="s">
        <v>168</v>
      </c>
      <c r="G34" t="s">
        <v>158</v>
      </c>
      <c r="H34">
        <v>664</v>
      </c>
      <c r="I34">
        <v>550.79999999999995</v>
      </c>
      <c r="J34" s="145">
        <v>0</v>
      </c>
      <c r="L34" s="145">
        <v>0</v>
      </c>
      <c r="M34" s="145">
        <v>0</v>
      </c>
      <c r="N34" s="145">
        <v>0</v>
      </c>
      <c r="O34" s="145">
        <v>550.79999999999995</v>
      </c>
      <c r="T34"/>
      <c r="U34"/>
      <c r="V34"/>
      <c r="W34"/>
      <c r="X34"/>
      <c r="Y34"/>
      <c r="Z34" t="s">
        <v>2</v>
      </c>
      <c r="AA34" t="s">
        <v>3</v>
      </c>
      <c r="AB34" t="s">
        <v>4</v>
      </c>
      <c r="AC34" t="s">
        <v>28</v>
      </c>
      <c r="AD34" t="s">
        <v>295</v>
      </c>
      <c r="AE34" t="s">
        <v>254</v>
      </c>
      <c r="AF34" t="s">
        <v>135</v>
      </c>
      <c r="AG34" t="s">
        <v>136</v>
      </c>
      <c r="AH34" t="s">
        <v>137</v>
      </c>
      <c r="AI34" t="s">
        <v>248</v>
      </c>
      <c r="AJ34" t="s">
        <v>136</v>
      </c>
    </row>
    <row r="35" spans="1:36" x14ac:dyDescent="0.3">
      <c r="A35" t="s">
        <v>145</v>
      </c>
      <c r="B35" t="s">
        <v>120</v>
      </c>
      <c r="C35" t="s">
        <v>121</v>
      </c>
      <c r="D35" t="s">
        <v>276</v>
      </c>
      <c r="E35" t="s">
        <v>277</v>
      </c>
      <c r="F35" t="s">
        <v>168</v>
      </c>
      <c r="G35" t="s">
        <v>158</v>
      </c>
      <c r="H35">
        <v>66361</v>
      </c>
      <c r="I35">
        <v>180388.18</v>
      </c>
      <c r="J35" s="145">
        <v>172924</v>
      </c>
      <c r="L35" s="145">
        <v>158000</v>
      </c>
      <c r="M35" s="145">
        <v>68900</v>
      </c>
      <c r="N35" s="145">
        <v>52650</v>
      </c>
      <c r="O35" s="145">
        <v>15410.63</v>
      </c>
      <c r="P35" s="145">
        <v>172924</v>
      </c>
      <c r="Q35" s="145">
        <v>55475.65</v>
      </c>
      <c r="R35" s="145">
        <v>359.98301172632142</v>
      </c>
      <c r="S35" s="145">
        <v>32.080943073257615</v>
      </c>
      <c r="T35">
        <v>95107.53</v>
      </c>
      <c r="U35">
        <v>158000</v>
      </c>
      <c r="V35">
        <v>158000</v>
      </c>
      <c r="W35">
        <v>63698.38</v>
      </c>
      <c r="X35">
        <v>66.975117532754766</v>
      </c>
      <c r="Y35">
        <v>40.315430379746836</v>
      </c>
      <c r="Z35" t="s">
        <v>2</v>
      </c>
      <c r="AA35" t="s">
        <v>3</v>
      </c>
      <c r="AB35" t="s">
        <v>4</v>
      </c>
      <c r="AC35" t="s">
        <v>28</v>
      </c>
      <c r="AD35" t="s">
        <v>297</v>
      </c>
      <c r="AE35" t="s">
        <v>150</v>
      </c>
      <c r="AF35" t="s">
        <v>135</v>
      </c>
      <c r="AG35" t="s">
        <v>136</v>
      </c>
      <c r="AH35" t="s">
        <v>137</v>
      </c>
      <c r="AI35" t="s">
        <v>165</v>
      </c>
      <c r="AJ35" t="s">
        <v>136</v>
      </c>
    </row>
    <row r="36" spans="1:36" x14ac:dyDescent="0.3">
      <c r="A36" t="s">
        <v>145</v>
      </c>
      <c r="B36" t="s">
        <v>120</v>
      </c>
      <c r="C36" t="s">
        <v>121</v>
      </c>
      <c r="D36" t="s">
        <v>276</v>
      </c>
      <c r="E36" t="s">
        <v>277</v>
      </c>
      <c r="F36" t="s">
        <v>168</v>
      </c>
      <c r="G36" t="s">
        <v>158</v>
      </c>
      <c r="H36">
        <v>3982</v>
      </c>
      <c r="I36">
        <v>2061.86</v>
      </c>
      <c r="J36" s="145">
        <v>3982</v>
      </c>
      <c r="L36" s="145">
        <v>4000</v>
      </c>
      <c r="M36" s="145">
        <v>4000</v>
      </c>
      <c r="N36" s="145">
        <v>4000</v>
      </c>
      <c r="O36" s="145">
        <v>452.59</v>
      </c>
      <c r="P36" s="145">
        <v>3982</v>
      </c>
      <c r="Q36" s="145">
        <v>941.48</v>
      </c>
      <c r="R36" s="145">
        <v>208.02050420910757</v>
      </c>
      <c r="S36" s="145">
        <v>23.643395278754394</v>
      </c>
      <c r="T36">
        <v>1831.31</v>
      </c>
      <c r="U36">
        <v>4000</v>
      </c>
      <c r="V36">
        <v>4000</v>
      </c>
      <c r="W36">
        <v>784.26</v>
      </c>
      <c r="X36">
        <v>42.825081499036209</v>
      </c>
      <c r="Y36">
        <v>19.6065</v>
      </c>
      <c r="Z36" t="s">
        <v>2</v>
      </c>
      <c r="AA36" t="s">
        <v>3</v>
      </c>
      <c r="AB36" t="s">
        <v>4</v>
      </c>
      <c r="AC36" t="s">
        <v>28</v>
      </c>
      <c r="AD36" t="s">
        <v>149</v>
      </c>
      <c r="AE36" t="s">
        <v>150</v>
      </c>
      <c r="AF36" t="s">
        <v>135</v>
      </c>
      <c r="AG36" t="s">
        <v>136</v>
      </c>
      <c r="AH36" t="s">
        <v>137</v>
      </c>
      <c r="AI36" t="s">
        <v>165</v>
      </c>
      <c r="AJ36" t="s">
        <v>136</v>
      </c>
    </row>
    <row r="37" spans="1:36" x14ac:dyDescent="0.3">
      <c r="A37" t="s">
        <v>145</v>
      </c>
      <c r="B37" t="s">
        <v>120</v>
      </c>
      <c r="C37" t="s">
        <v>121</v>
      </c>
      <c r="D37" t="s">
        <v>276</v>
      </c>
      <c r="E37" t="s">
        <v>277</v>
      </c>
      <c r="F37" t="s">
        <v>168</v>
      </c>
      <c r="G37" t="s">
        <v>158</v>
      </c>
      <c r="H37">
        <v>10618</v>
      </c>
      <c r="I37">
        <v>10780.44</v>
      </c>
      <c r="J37" s="145">
        <v>10618</v>
      </c>
      <c r="L37" s="145">
        <v>13500</v>
      </c>
      <c r="M37" s="145">
        <v>14900</v>
      </c>
      <c r="N37" s="145">
        <v>14900</v>
      </c>
      <c r="O37" s="145">
        <v>1442.25</v>
      </c>
      <c r="P37" s="145">
        <v>10618</v>
      </c>
      <c r="Q37" s="145">
        <v>4344.0200000000004</v>
      </c>
      <c r="R37" s="145">
        <v>301.19743456404927</v>
      </c>
      <c r="S37" s="145">
        <v>40.911847805613114</v>
      </c>
      <c r="T37">
        <v>9659.8799999999992</v>
      </c>
      <c r="U37">
        <v>13500</v>
      </c>
      <c r="V37">
        <v>13500</v>
      </c>
      <c r="W37">
        <v>11800.04</v>
      </c>
      <c r="X37">
        <v>122.1551406435691</v>
      </c>
      <c r="Y37">
        <v>87.407703703703703</v>
      </c>
      <c r="Z37" t="s">
        <v>2</v>
      </c>
      <c r="AA37" t="s">
        <v>3</v>
      </c>
      <c r="AB37" t="s">
        <v>4</v>
      </c>
      <c r="AC37" t="s">
        <v>28</v>
      </c>
      <c r="AD37" t="s">
        <v>255</v>
      </c>
      <c r="AE37" t="s">
        <v>150</v>
      </c>
      <c r="AF37" t="s">
        <v>135</v>
      </c>
      <c r="AG37" t="s">
        <v>136</v>
      </c>
      <c r="AH37" t="s">
        <v>137</v>
      </c>
      <c r="AI37" t="s">
        <v>165</v>
      </c>
      <c r="AJ37" t="s">
        <v>136</v>
      </c>
    </row>
    <row r="38" spans="1:36" x14ac:dyDescent="0.3">
      <c r="A38" t="s">
        <v>145</v>
      </c>
      <c r="B38" t="s">
        <v>120</v>
      </c>
      <c r="C38" t="s">
        <v>121</v>
      </c>
      <c r="D38" t="s">
        <v>276</v>
      </c>
      <c r="E38" t="s">
        <v>277</v>
      </c>
      <c r="F38" t="s">
        <v>168</v>
      </c>
      <c r="G38" t="s">
        <v>158</v>
      </c>
      <c r="H38">
        <v>11281</v>
      </c>
      <c r="I38">
        <v>8724.65</v>
      </c>
      <c r="J38" s="145">
        <v>7964</v>
      </c>
      <c r="L38" s="145">
        <v>12000</v>
      </c>
      <c r="M38" s="145">
        <v>12000</v>
      </c>
      <c r="N38" s="145">
        <v>12000</v>
      </c>
      <c r="O38" s="145">
        <v>5011.8</v>
      </c>
      <c r="P38" s="145">
        <v>7964</v>
      </c>
      <c r="Q38" s="145">
        <v>4190.82</v>
      </c>
      <c r="R38" s="145">
        <v>83.61905902071112</v>
      </c>
      <c r="S38" s="145">
        <v>52.622049221496738</v>
      </c>
      <c r="T38">
        <v>7294.57</v>
      </c>
      <c r="U38">
        <v>12000</v>
      </c>
      <c r="V38">
        <v>12000</v>
      </c>
      <c r="W38">
        <v>10574.82</v>
      </c>
      <c r="X38">
        <v>144.96838058994567</v>
      </c>
      <c r="Y38">
        <v>88.123499999999993</v>
      </c>
      <c r="Z38" t="s">
        <v>2</v>
      </c>
      <c r="AA38" t="s">
        <v>3</v>
      </c>
      <c r="AB38" t="s">
        <v>4</v>
      </c>
      <c r="AC38" t="s">
        <v>28</v>
      </c>
      <c r="AD38" t="s">
        <v>297</v>
      </c>
      <c r="AE38" t="s">
        <v>150</v>
      </c>
      <c r="AF38" t="s">
        <v>135</v>
      </c>
      <c r="AG38" t="s">
        <v>136</v>
      </c>
      <c r="AH38" t="s">
        <v>137</v>
      </c>
      <c r="AI38" t="s">
        <v>213</v>
      </c>
      <c r="AJ38" t="s">
        <v>136</v>
      </c>
    </row>
    <row r="39" spans="1:36" x14ac:dyDescent="0.3">
      <c r="A39" t="s">
        <v>146</v>
      </c>
      <c r="B39" t="s">
        <v>120</v>
      </c>
      <c r="C39" t="s">
        <v>122</v>
      </c>
      <c r="D39" t="s">
        <v>279</v>
      </c>
      <c r="E39" t="s">
        <v>280</v>
      </c>
      <c r="F39" t="s">
        <v>168</v>
      </c>
      <c r="G39" t="s">
        <v>158</v>
      </c>
      <c r="H39">
        <v>14931</v>
      </c>
      <c r="I39">
        <v>12463.91</v>
      </c>
      <c r="J39" s="145">
        <v>0</v>
      </c>
      <c r="L39" s="145">
        <v>0</v>
      </c>
      <c r="M39" s="145">
        <v>0</v>
      </c>
      <c r="N39" s="145">
        <v>0</v>
      </c>
      <c r="T39"/>
      <c r="U39"/>
      <c r="V39"/>
      <c r="W39"/>
      <c r="X39"/>
      <c r="Y39"/>
      <c r="Z39" t="s">
        <v>2</v>
      </c>
      <c r="AA39" t="s">
        <v>3</v>
      </c>
      <c r="AB39" t="s">
        <v>4</v>
      </c>
      <c r="AC39" t="s">
        <v>28</v>
      </c>
      <c r="AD39" t="s">
        <v>295</v>
      </c>
      <c r="AE39" t="s">
        <v>254</v>
      </c>
      <c r="AF39" t="s">
        <v>135</v>
      </c>
      <c r="AG39" t="s">
        <v>136</v>
      </c>
      <c r="AH39" t="s">
        <v>137</v>
      </c>
      <c r="AI39" t="s">
        <v>213</v>
      </c>
      <c r="AJ39" t="s">
        <v>136</v>
      </c>
    </row>
    <row r="40" spans="1:36" x14ac:dyDescent="0.3">
      <c r="A40" t="s">
        <v>145</v>
      </c>
      <c r="B40" t="s">
        <v>120</v>
      </c>
      <c r="C40" t="s">
        <v>123</v>
      </c>
      <c r="D40" t="s">
        <v>281</v>
      </c>
      <c r="E40" t="s">
        <v>282</v>
      </c>
      <c r="F40" t="s">
        <v>168</v>
      </c>
      <c r="G40" t="s">
        <v>158</v>
      </c>
      <c r="H40">
        <v>2489</v>
      </c>
      <c r="J40" s="145">
        <v>0</v>
      </c>
      <c r="L40" s="145">
        <v>0</v>
      </c>
      <c r="M40" s="145">
        <v>0</v>
      </c>
      <c r="N40" s="145">
        <v>0</v>
      </c>
      <c r="T40"/>
      <c r="U40"/>
      <c r="V40"/>
      <c r="W40"/>
      <c r="X40"/>
      <c r="Y40"/>
      <c r="Z40" t="s">
        <v>2</v>
      </c>
      <c r="AA40" t="s">
        <v>3</v>
      </c>
      <c r="AB40" t="s">
        <v>4</v>
      </c>
      <c r="AC40" t="s">
        <v>28</v>
      </c>
      <c r="AD40" t="s">
        <v>362</v>
      </c>
      <c r="AE40" t="s">
        <v>363</v>
      </c>
      <c r="AF40" t="s">
        <v>135</v>
      </c>
      <c r="AG40" t="s">
        <v>136</v>
      </c>
      <c r="AH40" t="s">
        <v>137</v>
      </c>
      <c r="AI40" t="s">
        <v>213</v>
      </c>
      <c r="AJ40" t="s">
        <v>136</v>
      </c>
    </row>
    <row r="41" spans="1:36" x14ac:dyDescent="0.3">
      <c r="A41" t="s">
        <v>147</v>
      </c>
      <c r="B41" t="s">
        <v>120</v>
      </c>
      <c r="C41" t="s">
        <v>123</v>
      </c>
      <c r="D41" t="s">
        <v>281</v>
      </c>
      <c r="E41" t="s">
        <v>282</v>
      </c>
      <c r="F41" t="s">
        <v>168</v>
      </c>
      <c r="G41" t="s">
        <v>158</v>
      </c>
      <c r="H41">
        <v>14102</v>
      </c>
      <c r="J41" s="145">
        <v>0</v>
      </c>
      <c r="L41" s="145">
        <v>0</v>
      </c>
      <c r="M41" s="145">
        <v>0</v>
      </c>
      <c r="N41" s="145">
        <v>0</v>
      </c>
      <c r="T41"/>
      <c r="U41"/>
      <c r="V41"/>
      <c r="W41"/>
      <c r="X41"/>
      <c r="Y41"/>
      <c r="Z41" t="s">
        <v>2</v>
      </c>
      <c r="AA41" t="s">
        <v>3</v>
      </c>
      <c r="AB41" t="s">
        <v>4</v>
      </c>
      <c r="AC41" t="s">
        <v>28</v>
      </c>
      <c r="AD41" t="s">
        <v>362</v>
      </c>
      <c r="AE41" t="s">
        <v>364</v>
      </c>
      <c r="AF41" t="s">
        <v>135</v>
      </c>
      <c r="AG41" t="s">
        <v>136</v>
      </c>
      <c r="AH41" t="s">
        <v>137</v>
      </c>
      <c r="AI41" t="s">
        <v>213</v>
      </c>
      <c r="AJ41" t="s">
        <v>136</v>
      </c>
    </row>
    <row r="42" spans="1:36" x14ac:dyDescent="0.3">
      <c r="A42" t="s">
        <v>145</v>
      </c>
      <c r="B42" t="s">
        <v>120</v>
      </c>
      <c r="C42" t="s">
        <v>121</v>
      </c>
      <c r="D42" t="s">
        <v>276</v>
      </c>
      <c r="E42" t="s">
        <v>277</v>
      </c>
      <c r="F42" t="s">
        <v>168</v>
      </c>
      <c r="G42" t="s">
        <v>158</v>
      </c>
      <c r="H42">
        <v>53089</v>
      </c>
      <c r="I42">
        <v>42911.23</v>
      </c>
      <c r="J42" s="145">
        <v>53089</v>
      </c>
      <c r="L42" s="145">
        <v>53000</v>
      </c>
      <c r="M42" s="145">
        <v>53000</v>
      </c>
      <c r="N42" s="145">
        <v>53000</v>
      </c>
      <c r="O42" s="145">
        <v>20938.439999999999</v>
      </c>
      <c r="P42" s="145">
        <v>53089</v>
      </c>
      <c r="Q42" s="145">
        <v>24598.53</v>
      </c>
      <c r="R42" s="145">
        <v>117.48024208107195</v>
      </c>
      <c r="S42" s="145">
        <v>46.334513741076307</v>
      </c>
      <c r="T42">
        <v>52137.66</v>
      </c>
      <c r="U42">
        <v>53000</v>
      </c>
      <c r="V42">
        <v>53000</v>
      </c>
      <c r="W42">
        <v>52151.3</v>
      </c>
      <c r="X42">
        <v>100.02616151165971</v>
      </c>
      <c r="Y42">
        <v>98.398679245283034</v>
      </c>
      <c r="Z42" t="s">
        <v>2</v>
      </c>
      <c r="AA42" t="s">
        <v>3</v>
      </c>
      <c r="AB42" t="s">
        <v>4</v>
      </c>
      <c r="AC42" t="s">
        <v>28</v>
      </c>
      <c r="AD42" t="s">
        <v>297</v>
      </c>
      <c r="AE42" t="s">
        <v>150</v>
      </c>
      <c r="AF42" t="s">
        <v>135</v>
      </c>
      <c r="AG42" t="s">
        <v>136</v>
      </c>
      <c r="AH42" t="s">
        <v>137</v>
      </c>
      <c r="AI42" t="s">
        <v>214</v>
      </c>
      <c r="AJ42" t="s">
        <v>136</v>
      </c>
    </row>
    <row r="43" spans="1:36" x14ac:dyDescent="0.3">
      <c r="A43" t="s">
        <v>145</v>
      </c>
      <c r="B43" t="s">
        <v>120</v>
      </c>
      <c r="C43" t="s">
        <v>121</v>
      </c>
      <c r="D43" t="s">
        <v>276</v>
      </c>
      <c r="E43" t="s">
        <v>277</v>
      </c>
      <c r="F43" t="s">
        <v>168</v>
      </c>
      <c r="G43" t="s">
        <v>158</v>
      </c>
      <c r="H43">
        <v>9291</v>
      </c>
      <c r="I43">
        <v>54343.82</v>
      </c>
      <c r="J43" s="145">
        <v>211605</v>
      </c>
      <c r="L43" s="145">
        <v>210000</v>
      </c>
      <c r="M43" s="145">
        <v>20000</v>
      </c>
      <c r="N43" s="145">
        <v>3500</v>
      </c>
      <c r="O43" s="145">
        <v>4092.79</v>
      </c>
      <c r="P43" s="145">
        <v>211605</v>
      </c>
      <c r="Q43" s="145">
        <v>102578.35</v>
      </c>
      <c r="R43" s="145">
        <v>2506.3184282604288</v>
      </c>
      <c r="S43" s="145">
        <v>48.476335625339665</v>
      </c>
      <c r="T43">
        <v>200414.01</v>
      </c>
      <c r="U43">
        <v>222000</v>
      </c>
      <c r="V43">
        <v>222000</v>
      </c>
      <c r="W43">
        <v>219749.62</v>
      </c>
      <c r="X43">
        <v>109.64783350225864</v>
      </c>
      <c r="Y43">
        <v>98.986315315315309</v>
      </c>
      <c r="Z43" t="s">
        <v>2</v>
      </c>
      <c r="AA43" t="s">
        <v>3</v>
      </c>
      <c r="AB43" t="s">
        <v>4</v>
      </c>
      <c r="AC43" t="s">
        <v>28</v>
      </c>
      <c r="AD43" t="s">
        <v>297</v>
      </c>
      <c r="AE43" t="s">
        <v>150</v>
      </c>
      <c r="AF43" t="s">
        <v>135</v>
      </c>
      <c r="AG43" t="s">
        <v>136</v>
      </c>
      <c r="AH43" t="s">
        <v>137</v>
      </c>
      <c r="AI43" t="s">
        <v>151</v>
      </c>
      <c r="AJ43" t="s">
        <v>136</v>
      </c>
    </row>
    <row r="44" spans="1:36" x14ac:dyDescent="0.3">
      <c r="A44" t="s">
        <v>145</v>
      </c>
      <c r="B44" t="s">
        <v>120</v>
      </c>
      <c r="C44" t="s">
        <v>121</v>
      </c>
      <c r="D44" t="s">
        <v>276</v>
      </c>
      <c r="E44" t="s">
        <v>277</v>
      </c>
      <c r="F44" t="s">
        <v>168</v>
      </c>
      <c r="G44" t="s">
        <v>158</v>
      </c>
      <c r="H44">
        <v>75519</v>
      </c>
      <c r="I44">
        <v>58090.62</v>
      </c>
      <c r="J44" s="145">
        <v>78306</v>
      </c>
      <c r="L44" s="145">
        <v>69290</v>
      </c>
      <c r="M44" s="145">
        <v>68390</v>
      </c>
      <c r="N44" s="145">
        <v>68390</v>
      </c>
      <c r="O44" s="145">
        <v>13404.64</v>
      </c>
      <c r="P44" s="145">
        <v>78306</v>
      </c>
      <c r="Q44" s="145">
        <v>16976.53</v>
      </c>
      <c r="R44" s="145">
        <v>126.64666861624035</v>
      </c>
      <c r="S44" s="145">
        <v>21.679730799683291</v>
      </c>
      <c r="T44">
        <v>64556.56</v>
      </c>
      <c r="U44">
        <v>69290</v>
      </c>
      <c r="V44">
        <v>69290</v>
      </c>
      <c r="W44">
        <v>61586.94</v>
      </c>
      <c r="X44">
        <v>95.399971745706409</v>
      </c>
      <c r="Y44">
        <v>88.882869100880356</v>
      </c>
      <c r="Z44" t="s">
        <v>2</v>
      </c>
      <c r="AA44" t="s">
        <v>3</v>
      </c>
      <c r="AB44" t="s">
        <v>4</v>
      </c>
      <c r="AC44" t="s">
        <v>28</v>
      </c>
      <c r="AD44" t="s">
        <v>149</v>
      </c>
      <c r="AE44" t="s">
        <v>150</v>
      </c>
      <c r="AF44" t="s">
        <v>135</v>
      </c>
      <c r="AG44" t="s">
        <v>136</v>
      </c>
      <c r="AH44" t="s">
        <v>137</v>
      </c>
      <c r="AI44" t="s">
        <v>151</v>
      </c>
      <c r="AJ44" t="s">
        <v>136</v>
      </c>
    </row>
    <row r="45" spans="1:36" x14ac:dyDescent="0.3">
      <c r="A45" t="s">
        <v>146</v>
      </c>
      <c r="B45" t="s">
        <v>120</v>
      </c>
      <c r="C45" t="s">
        <v>122</v>
      </c>
      <c r="D45" t="s">
        <v>279</v>
      </c>
      <c r="E45" t="s">
        <v>280</v>
      </c>
      <c r="F45" t="s">
        <v>168</v>
      </c>
      <c r="G45" t="s">
        <v>158</v>
      </c>
      <c r="H45">
        <v>1526</v>
      </c>
      <c r="I45">
        <v>4263.79</v>
      </c>
      <c r="J45" s="145">
        <v>0</v>
      </c>
      <c r="L45" s="145">
        <v>0</v>
      </c>
      <c r="M45" s="145">
        <v>0</v>
      </c>
      <c r="N45" s="145">
        <v>0</v>
      </c>
      <c r="T45"/>
      <c r="U45"/>
      <c r="V45"/>
      <c r="W45"/>
      <c r="X45"/>
      <c r="Y45"/>
      <c r="Z45" t="s">
        <v>2</v>
      </c>
      <c r="AA45" t="s">
        <v>3</v>
      </c>
      <c r="AB45" t="s">
        <v>4</v>
      </c>
      <c r="AC45" t="s">
        <v>28</v>
      </c>
      <c r="AD45" t="s">
        <v>295</v>
      </c>
      <c r="AE45" t="s">
        <v>254</v>
      </c>
      <c r="AF45" t="s">
        <v>135</v>
      </c>
      <c r="AG45" t="s">
        <v>136</v>
      </c>
      <c r="AH45" t="s">
        <v>137</v>
      </c>
      <c r="AI45" t="s">
        <v>151</v>
      </c>
      <c r="AJ45" t="s">
        <v>136</v>
      </c>
    </row>
    <row r="46" spans="1:36" x14ac:dyDescent="0.3">
      <c r="A46" t="s">
        <v>145</v>
      </c>
      <c r="B46" t="s">
        <v>120</v>
      </c>
      <c r="C46" t="s">
        <v>121</v>
      </c>
      <c r="D46" t="s">
        <v>276</v>
      </c>
      <c r="E46" t="s">
        <v>277</v>
      </c>
      <c r="F46" t="s">
        <v>168</v>
      </c>
      <c r="G46" t="s">
        <v>158</v>
      </c>
      <c r="H46">
        <v>4513</v>
      </c>
      <c r="I46">
        <v>3095.1</v>
      </c>
      <c r="J46" s="145">
        <v>26651</v>
      </c>
      <c r="L46" s="145">
        <v>23000</v>
      </c>
      <c r="M46" s="145">
        <v>28000</v>
      </c>
      <c r="N46" s="145">
        <v>2000</v>
      </c>
      <c r="O46" s="145">
        <v>3095.1</v>
      </c>
      <c r="P46" s="145">
        <v>26651</v>
      </c>
      <c r="T46">
        <v>14871.29</v>
      </c>
      <c r="U46">
        <v>23000</v>
      </c>
      <c r="V46">
        <v>23000</v>
      </c>
      <c r="W46">
        <v>18489.03</v>
      </c>
      <c r="X46">
        <v>124.32700861862016</v>
      </c>
      <c r="Y46">
        <v>80.387086956521742</v>
      </c>
      <c r="Z46" t="s">
        <v>2</v>
      </c>
      <c r="AA46" t="s">
        <v>3</v>
      </c>
      <c r="AB46" t="s">
        <v>4</v>
      </c>
      <c r="AC46" t="s">
        <v>28</v>
      </c>
      <c r="AD46" t="s">
        <v>297</v>
      </c>
      <c r="AE46" t="s">
        <v>150</v>
      </c>
      <c r="AF46" t="s">
        <v>135</v>
      </c>
      <c r="AG46" t="s">
        <v>136</v>
      </c>
      <c r="AH46" t="s">
        <v>137</v>
      </c>
      <c r="AI46" t="s">
        <v>216</v>
      </c>
      <c r="AJ46" t="s">
        <v>136</v>
      </c>
    </row>
    <row r="47" spans="1:36" x14ac:dyDescent="0.3">
      <c r="A47" t="s">
        <v>145</v>
      </c>
      <c r="B47" t="s">
        <v>120</v>
      </c>
      <c r="C47" t="s">
        <v>121</v>
      </c>
      <c r="D47" t="s">
        <v>276</v>
      </c>
      <c r="E47" t="s">
        <v>277</v>
      </c>
      <c r="F47" t="s">
        <v>168</v>
      </c>
      <c r="G47" t="s">
        <v>158</v>
      </c>
      <c r="H47">
        <v>39817</v>
      </c>
      <c r="I47">
        <v>21409.41</v>
      </c>
      <c r="J47" s="145">
        <v>39817</v>
      </c>
      <c r="L47" s="145">
        <v>40000</v>
      </c>
      <c r="M47" s="145">
        <v>40000</v>
      </c>
      <c r="N47" s="145">
        <v>40000</v>
      </c>
      <c r="O47" s="145">
        <v>20538.419999999998</v>
      </c>
      <c r="P47" s="145">
        <v>39817</v>
      </c>
      <c r="Q47" s="145">
        <v>19445.48</v>
      </c>
      <c r="R47" s="145">
        <v>94.67855852592362</v>
      </c>
      <c r="S47" s="145">
        <v>48.837129869151369</v>
      </c>
      <c r="T47">
        <v>27745.48</v>
      </c>
      <c r="U47">
        <v>40000</v>
      </c>
      <c r="V47">
        <v>40000</v>
      </c>
      <c r="W47">
        <v>28971.23</v>
      </c>
      <c r="X47">
        <v>104.41783670709609</v>
      </c>
      <c r="Y47">
        <v>72.428075000000007</v>
      </c>
      <c r="Z47" t="s">
        <v>2</v>
      </c>
      <c r="AA47" t="s">
        <v>3</v>
      </c>
      <c r="AB47" t="s">
        <v>4</v>
      </c>
      <c r="AC47" t="s">
        <v>28</v>
      </c>
      <c r="AD47" t="s">
        <v>297</v>
      </c>
      <c r="AE47" t="s">
        <v>150</v>
      </c>
      <c r="AF47" t="s">
        <v>135</v>
      </c>
      <c r="AG47" t="s">
        <v>136</v>
      </c>
      <c r="AH47" t="s">
        <v>137</v>
      </c>
      <c r="AI47" t="s">
        <v>249</v>
      </c>
      <c r="AJ47" t="s">
        <v>136</v>
      </c>
    </row>
    <row r="48" spans="1:36" x14ac:dyDescent="0.3">
      <c r="A48" t="s">
        <v>146</v>
      </c>
      <c r="B48" t="s">
        <v>120</v>
      </c>
      <c r="C48" t="s">
        <v>122</v>
      </c>
      <c r="D48" t="s">
        <v>279</v>
      </c>
      <c r="E48" t="s">
        <v>280</v>
      </c>
      <c r="F48" t="s">
        <v>168</v>
      </c>
      <c r="G48" t="s">
        <v>158</v>
      </c>
      <c r="H48">
        <v>6636</v>
      </c>
      <c r="J48" s="145">
        <v>26472</v>
      </c>
      <c r="L48" s="145">
        <v>21000</v>
      </c>
      <c r="M48" s="145">
        <v>0</v>
      </c>
      <c r="N48" s="145">
        <v>0</v>
      </c>
      <c r="P48" s="145">
        <v>26472</v>
      </c>
      <c r="Q48" s="145">
        <v>4645.3</v>
      </c>
      <c r="S48" s="145">
        <v>17.547975219099428</v>
      </c>
      <c r="T48">
        <v>8392.31</v>
      </c>
      <c r="U48"/>
      <c r="V48"/>
      <c r="W48"/>
      <c r="X48">
        <v>0</v>
      </c>
      <c r="Y48"/>
      <c r="Z48" t="s">
        <v>2</v>
      </c>
      <c r="AA48" t="s">
        <v>3</v>
      </c>
      <c r="AB48" t="s">
        <v>4</v>
      </c>
      <c r="AC48" t="s">
        <v>28</v>
      </c>
      <c r="AD48" t="s">
        <v>297</v>
      </c>
      <c r="AE48" t="s">
        <v>254</v>
      </c>
      <c r="AF48" t="s">
        <v>135</v>
      </c>
      <c r="AG48" t="s">
        <v>136</v>
      </c>
      <c r="AH48" t="s">
        <v>137</v>
      </c>
      <c r="AI48" t="s">
        <v>249</v>
      </c>
      <c r="AJ48" t="s">
        <v>136</v>
      </c>
    </row>
    <row r="49" spans="1:36" x14ac:dyDescent="0.3">
      <c r="A49" t="s">
        <v>146</v>
      </c>
      <c r="B49" t="s">
        <v>120</v>
      </c>
      <c r="C49" t="s">
        <v>122</v>
      </c>
      <c r="D49" t="s">
        <v>279</v>
      </c>
      <c r="E49" t="s">
        <v>280</v>
      </c>
      <c r="F49" t="s">
        <v>168</v>
      </c>
      <c r="G49" t="s">
        <v>158</v>
      </c>
      <c r="H49">
        <v>403146</v>
      </c>
      <c r="I49">
        <v>426238.54</v>
      </c>
      <c r="J49" s="145">
        <v>0</v>
      </c>
      <c r="L49" s="145">
        <v>0</v>
      </c>
      <c r="M49" s="145">
        <v>0</v>
      </c>
      <c r="N49" s="145">
        <v>0</v>
      </c>
      <c r="O49" s="145">
        <v>408437.89</v>
      </c>
      <c r="T49"/>
      <c r="U49"/>
      <c r="V49"/>
      <c r="W49"/>
      <c r="X49"/>
      <c r="Y49"/>
      <c r="Z49" t="s">
        <v>2</v>
      </c>
      <c r="AA49" t="s">
        <v>3</v>
      </c>
      <c r="AB49" t="s">
        <v>4</v>
      </c>
      <c r="AC49" t="s">
        <v>28</v>
      </c>
      <c r="AD49" t="s">
        <v>295</v>
      </c>
      <c r="AE49" t="s">
        <v>254</v>
      </c>
      <c r="AF49" t="s">
        <v>135</v>
      </c>
      <c r="AG49" t="s">
        <v>136</v>
      </c>
      <c r="AH49" t="s">
        <v>137</v>
      </c>
      <c r="AI49" t="s">
        <v>249</v>
      </c>
      <c r="AJ49" t="s">
        <v>136</v>
      </c>
    </row>
    <row r="50" spans="1:36" x14ac:dyDescent="0.3">
      <c r="A50" t="s">
        <v>145</v>
      </c>
      <c r="B50" t="s">
        <v>120</v>
      </c>
      <c r="C50" t="s">
        <v>123</v>
      </c>
      <c r="D50" t="s">
        <v>281</v>
      </c>
      <c r="E50" t="s">
        <v>282</v>
      </c>
      <c r="F50" t="s">
        <v>168</v>
      </c>
      <c r="G50" t="s">
        <v>158</v>
      </c>
      <c r="H50">
        <v>2489</v>
      </c>
      <c r="J50" s="145">
        <v>0</v>
      </c>
      <c r="L50" s="145">
        <v>0</v>
      </c>
      <c r="M50" s="145">
        <v>0</v>
      </c>
      <c r="N50" s="145">
        <v>0</v>
      </c>
      <c r="T50"/>
      <c r="U50"/>
      <c r="V50"/>
      <c r="W50"/>
      <c r="X50"/>
      <c r="Y50"/>
      <c r="Z50" t="s">
        <v>2</v>
      </c>
      <c r="AA50" t="s">
        <v>3</v>
      </c>
      <c r="AB50" t="s">
        <v>4</v>
      </c>
      <c r="AC50" t="s">
        <v>28</v>
      </c>
      <c r="AD50" t="s">
        <v>362</v>
      </c>
      <c r="AE50" t="s">
        <v>363</v>
      </c>
      <c r="AF50" t="s">
        <v>135</v>
      </c>
      <c r="AG50" t="s">
        <v>136</v>
      </c>
      <c r="AH50" t="s">
        <v>137</v>
      </c>
      <c r="AI50" t="s">
        <v>249</v>
      </c>
      <c r="AJ50" t="s">
        <v>136</v>
      </c>
    </row>
    <row r="51" spans="1:36" x14ac:dyDescent="0.3">
      <c r="A51" t="s">
        <v>147</v>
      </c>
      <c r="B51" t="s">
        <v>120</v>
      </c>
      <c r="C51" t="s">
        <v>123</v>
      </c>
      <c r="D51" t="s">
        <v>281</v>
      </c>
      <c r="E51" t="s">
        <v>282</v>
      </c>
      <c r="F51" t="s">
        <v>168</v>
      </c>
      <c r="G51" t="s">
        <v>158</v>
      </c>
      <c r="H51">
        <v>14102</v>
      </c>
      <c r="J51" s="145">
        <v>0</v>
      </c>
      <c r="L51" s="145">
        <v>0</v>
      </c>
      <c r="M51" s="145">
        <v>0</v>
      </c>
      <c r="N51" s="145">
        <v>0</v>
      </c>
      <c r="T51"/>
      <c r="U51"/>
      <c r="V51"/>
      <c r="W51"/>
      <c r="X51"/>
      <c r="Y51"/>
      <c r="Z51" t="s">
        <v>2</v>
      </c>
      <c r="AA51" t="s">
        <v>3</v>
      </c>
      <c r="AB51" t="s">
        <v>4</v>
      </c>
      <c r="AC51" t="s">
        <v>28</v>
      </c>
      <c r="AD51" t="s">
        <v>362</v>
      </c>
      <c r="AE51" t="s">
        <v>364</v>
      </c>
      <c r="AF51" t="s">
        <v>135</v>
      </c>
      <c r="AG51" t="s">
        <v>136</v>
      </c>
      <c r="AH51" t="s">
        <v>137</v>
      </c>
      <c r="AI51" t="s">
        <v>249</v>
      </c>
      <c r="AJ51" t="s">
        <v>136</v>
      </c>
    </row>
    <row r="52" spans="1:36" x14ac:dyDescent="0.3">
      <c r="A52" t="s">
        <v>145</v>
      </c>
      <c r="B52" t="s">
        <v>120</v>
      </c>
      <c r="C52" t="s">
        <v>121</v>
      </c>
      <c r="D52" t="s">
        <v>276</v>
      </c>
      <c r="E52" t="s">
        <v>277</v>
      </c>
      <c r="F52" t="s">
        <v>168</v>
      </c>
      <c r="G52" t="s">
        <v>158</v>
      </c>
      <c r="H52">
        <v>145995</v>
      </c>
      <c r="I52">
        <v>157856.76</v>
      </c>
      <c r="J52" s="145">
        <v>155995</v>
      </c>
      <c r="L52" s="145">
        <v>163000</v>
      </c>
      <c r="M52" s="145">
        <v>200600</v>
      </c>
      <c r="N52" s="145">
        <v>197500</v>
      </c>
      <c r="O52" s="145">
        <v>75777.960000000006</v>
      </c>
      <c r="P52" s="145">
        <v>155995</v>
      </c>
      <c r="Q52" s="145">
        <v>94944.639999999999</v>
      </c>
      <c r="R52" s="145">
        <v>125.29321190488632</v>
      </c>
      <c r="S52" s="145">
        <v>60.863899483957816</v>
      </c>
      <c r="T52">
        <v>179116.81</v>
      </c>
      <c r="U52">
        <v>193000</v>
      </c>
      <c r="V52">
        <v>193000</v>
      </c>
      <c r="W52">
        <v>199357.89</v>
      </c>
      <c r="X52">
        <v>111.30049156190312</v>
      </c>
      <c r="Y52">
        <v>103.29424352331607</v>
      </c>
      <c r="Z52" t="s">
        <v>2</v>
      </c>
      <c r="AA52" t="s">
        <v>3</v>
      </c>
      <c r="AB52" t="s">
        <v>4</v>
      </c>
      <c r="AC52" t="s">
        <v>28</v>
      </c>
      <c r="AD52" t="s">
        <v>297</v>
      </c>
      <c r="AE52" t="s">
        <v>150</v>
      </c>
      <c r="AF52" t="s">
        <v>135</v>
      </c>
      <c r="AG52" t="s">
        <v>136</v>
      </c>
      <c r="AH52" t="s">
        <v>137</v>
      </c>
      <c r="AI52" t="s">
        <v>250</v>
      </c>
      <c r="AJ52" t="s">
        <v>136</v>
      </c>
    </row>
    <row r="53" spans="1:36" x14ac:dyDescent="0.3">
      <c r="A53" t="s">
        <v>145</v>
      </c>
      <c r="B53" t="s">
        <v>120</v>
      </c>
      <c r="C53" t="s">
        <v>121</v>
      </c>
      <c r="D53" t="s">
        <v>276</v>
      </c>
      <c r="E53" t="s">
        <v>277</v>
      </c>
      <c r="F53" t="s">
        <v>168</v>
      </c>
      <c r="G53" t="s">
        <v>158</v>
      </c>
      <c r="H53">
        <v>4645</v>
      </c>
      <c r="I53">
        <v>3109.75</v>
      </c>
      <c r="J53" s="145">
        <v>4645</v>
      </c>
      <c r="L53" s="145">
        <v>4645</v>
      </c>
      <c r="M53" s="145">
        <v>4645</v>
      </c>
      <c r="N53" s="145">
        <v>4645</v>
      </c>
      <c r="O53" s="145">
        <v>667.15</v>
      </c>
      <c r="P53" s="145">
        <v>4645</v>
      </c>
      <c r="Q53" s="145">
        <v>678.08</v>
      </c>
      <c r="R53" s="145">
        <v>101.63831222363785</v>
      </c>
      <c r="S53" s="145">
        <v>14.59806243272336</v>
      </c>
      <c r="T53">
        <v>3752.27</v>
      </c>
      <c r="U53">
        <v>4645</v>
      </c>
      <c r="V53">
        <v>4645</v>
      </c>
      <c r="W53">
        <v>3529.32</v>
      </c>
      <c r="X53">
        <v>94.058263397889817</v>
      </c>
      <c r="Y53">
        <v>75.981054897739511</v>
      </c>
      <c r="Z53" t="s">
        <v>2</v>
      </c>
      <c r="AA53" t="s">
        <v>3</v>
      </c>
      <c r="AB53" t="s">
        <v>4</v>
      </c>
      <c r="AC53" t="s">
        <v>28</v>
      </c>
      <c r="AD53" t="s">
        <v>255</v>
      </c>
      <c r="AE53" t="s">
        <v>150</v>
      </c>
      <c r="AF53" t="s">
        <v>135</v>
      </c>
      <c r="AG53" t="s">
        <v>136</v>
      </c>
      <c r="AH53" t="s">
        <v>137</v>
      </c>
      <c r="AI53" t="s">
        <v>250</v>
      </c>
      <c r="AJ53" t="s">
        <v>136</v>
      </c>
    </row>
    <row r="54" spans="1:36" x14ac:dyDescent="0.3">
      <c r="A54" t="s">
        <v>145</v>
      </c>
      <c r="B54" t="s">
        <v>120</v>
      </c>
      <c r="C54" t="s">
        <v>121</v>
      </c>
      <c r="D54" t="s">
        <v>276</v>
      </c>
      <c r="E54" t="s">
        <v>277</v>
      </c>
      <c r="F54" t="s">
        <v>168</v>
      </c>
      <c r="G54" t="s">
        <v>158</v>
      </c>
      <c r="H54">
        <v>109437</v>
      </c>
      <c r="I54">
        <v>79467.399999999994</v>
      </c>
      <c r="J54" s="145">
        <v>237334</v>
      </c>
      <c r="L54" s="145">
        <v>162000</v>
      </c>
      <c r="M54" s="145">
        <v>176000</v>
      </c>
      <c r="N54" s="145">
        <v>176000</v>
      </c>
      <c r="O54" s="145">
        <v>30966.76</v>
      </c>
      <c r="P54" s="145">
        <v>237334</v>
      </c>
      <c r="Q54" s="145">
        <v>142372.22</v>
      </c>
      <c r="R54" s="145">
        <v>459.75820524975813</v>
      </c>
      <c r="S54" s="145">
        <v>59.988126437847086</v>
      </c>
      <c r="T54">
        <v>223698.57</v>
      </c>
      <c r="U54">
        <v>203000</v>
      </c>
      <c r="V54">
        <v>203000</v>
      </c>
      <c r="W54">
        <v>189033.44</v>
      </c>
      <c r="X54">
        <v>84.503642557929624</v>
      </c>
      <c r="Y54">
        <v>93.119921182266012</v>
      </c>
      <c r="Z54" t="s">
        <v>2</v>
      </c>
      <c r="AA54" t="s">
        <v>3</v>
      </c>
      <c r="AB54" t="s">
        <v>4</v>
      </c>
      <c r="AC54" t="s">
        <v>28</v>
      </c>
      <c r="AD54" t="s">
        <v>149</v>
      </c>
      <c r="AE54" t="s">
        <v>150</v>
      </c>
      <c r="AF54" t="s">
        <v>135</v>
      </c>
      <c r="AG54" t="s">
        <v>136</v>
      </c>
      <c r="AH54" t="s">
        <v>137</v>
      </c>
      <c r="AI54" t="s">
        <v>166</v>
      </c>
      <c r="AJ54" t="s">
        <v>136</v>
      </c>
    </row>
    <row r="55" spans="1:36" x14ac:dyDescent="0.3">
      <c r="A55" t="s">
        <v>146</v>
      </c>
      <c r="B55" t="s">
        <v>120</v>
      </c>
      <c r="C55" t="s">
        <v>122</v>
      </c>
      <c r="D55" t="s">
        <v>279</v>
      </c>
      <c r="E55" t="s">
        <v>280</v>
      </c>
      <c r="F55" t="s">
        <v>168</v>
      </c>
      <c r="G55" t="s">
        <v>158</v>
      </c>
      <c r="H55">
        <v>223970</v>
      </c>
      <c r="I55">
        <v>105650.1</v>
      </c>
      <c r="J55" s="145">
        <v>0</v>
      </c>
      <c r="L55" s="145">
        <v>0</v>
      </c>
      <c r="M55" s="145">
        <v>0</v>
      </c>
      <c r="N55" s="145">
        <v>0</v>
      </c>
      <c r="O55" s="145">
        <v>88234.12</v>
      </c>
      <c r="T55"/>
      <c r="U55"/>
      <c r="V55"/>
      <c r="W55"/>
      <c r="X55"/>
      <c r="Y55"/>
      <c r="Z55" t="s">
        <v>2</v>
      </c>
      <c r="AA55" t="s">
        <v>3</v>
      </c>
      <c r="AB55" t="s">
        <v>4</v>
      </c>
      <c r="AC55" t="s">
        <v>28</v>
      </c>
      <c r="AD55" t="s">
        <v>295</v>
      </c>
      <c r="AE55" t="s">
        <v>254</v>
      </c>
      <c r="AF55" t="s">
        <v>135</v>
      </c>
      <c r="AG55" t="s">
        <v>136</v>
      </c>
      <c r="AH55" t="s">
        <v>185</v>
      </c>
      <c r="AI55" t="s">
        <v>220</v>
      </c>
      <c r="AJ55" t="s">
        <v>136</v>
      </c>
    </row>
    <row r="56" spans="1:36" x14ac:dyDescent="0.3">
      <c r="A56" t="s">
        <v>145</v>
      </c>
      <c r="B56" t="s">
        <v>120</v>
      </c>
      <c r="C56" t="s">
        <v>121</v>
      </c>
      <c r="D56" t="s">
        <v>276</v>
      </c>
      <c r="E56" t="s">
        <v>277</v>
      </c>
      <c r="F56" t="s">
        <v>168</v>
      </c>
      <c r="G56" t="s">
        <v>158</v>
      </c>
      <c r="H56">
        <v>19908</v>
      </c>
      <c r="I56">
        <v>15203.61</v>
      </c>
      <c r="J56" s="145">
        <v>19908</v>
      </c>
      <c r="L56" s="145">
        <v>20000</v>
      </c>
      <c r="M56" s="145">
        <v>20000</v>
      </c>
      <c r="N56" s="145">
        <v>20000</v>
      </c>
      <c r="O56" s="145">
        <v>6054.77</v>
      </c>
      <c r="P56" s="145">
        <v>19908</v>
      </c>
      <c r="Q56" s="145">
        <v>8696.44</v>
      </c>
      <c r="R56" s="145">
        <v>143.62956809259478</v>
      </c>
      <c r="S56" s="145">
        <v>43.683142455294352</v>
      </c>
      <c r="T56">
        <v>19324.080000000002</v>
      </c>
      <c r="U56">
        <v>20000</v>
      </c>
      <c r="V56">
        <v>20000</v>
      </c>
      <c r="W56">
        <v>14938.87</v>
      </c>
      <c r="X56">
        <v>77.307017979639909</v>
      </c>
      <c r="Y56">
        <v>74.694350000000014</v>
      </c>
      <c r="Z56" t="s">
        <v>2</v>
      </c>
      <c r="AA56" t="s">
        <v>3</v>
      </c>
      <c r="AB56" t="s">
        <v>4</v>
      </c>
      <c r="AC56" t="s">
        <v>28</v>
      </c>
      <c r="AD56" t="s">
        <v>297</v>
      </c>
      <c r="AE56" t="s">
        <v>150</v>
      </c>
      <c r="AF56" t="s">
        <v>135</v>
      </c>
      <c r="AG56" t="s">
        <v>136</v>
      </c>
      <c r="AH56" t="s">
        <v>186</v>
      </c>
      <c r="AI56" t="s">
        <v>221</v>
      </c>
      <c r="AJ56" t="s">
        <v>136</v>
      </c>
    </row>
    <row r="57" spans="1:36" x14ac:dyDescent="0.3">
      <c r="A57" t="s">
        <v>145</v>
      </c>
      <c r="B57" t="s">
        <v>120</v>
      </c>
      <c r="C57" t="s">
        <v>121</v>
      </c>
      <c r="D57" t="s">
        <v>276</v>
      </c>
      <c r="E57" t="s">
        <v>277</v>
      </c>
      <c r="F57" t="s">
        <v>168</v>
      </c>
      <c r="G57" t="s">
        <v>158</v>
      </c>
      <c r="H57">
        <v>2654</v>
      </c>
      <c r="I57">
        <v>365.47</v>
      </c>
      <c r="J57" s="145">
        <v>2655</v>
      </c>
      <c r="L57" s="145">
        <v>2700</v>
      </c>
      <c r="M57" s="145">
        <v>2700</v>
      </c>
      <c r="N57" s="145">
        <v>2700</v>
      </c>
      <c r="P57" s="145">
        <v>2655</v>
      </c>
      <c r="Q57" s="145">
        <v>24.55</v>
      </c>
      <c r="S57" s="145">
        <v>0.92467043314500941</v>
      </c>
      <c r="T57">
        <v>624.54999999999995</v>
      </c>
      <c r="U57">
        <v>2700</v>
      </c>
      <c r="V57">
        <v>2700</v>
      </c>
      <c r="W57">
        <v>1001.3</v>
      </c>
      <c r="X57">
        <v>160.32343287166762</v>
      </c>
      <c r="Y57">
        <v>37.085185185185182</v>
      </c>
      <c r="Z57" t="s">
        <v>2</v>
      </c>
      <c r="AA57" t="s">
        <v>3</v>
      </c>
      <c r="AB57" t="s">
        <v>4</v>
      </c>
      <c r="AC57" t="s">
        <v>28</v>
      </c>
      <c r="AD57" t="s">
        <v>297</v>
      </c>
      <c r="AE57" t="s">
        <v>150</v>
      </c>
      <c r="AF57" t="s">
        <v>135</v>
      </c>
      <c r="AG57" t="s">
        <v>136</v>
      </c>
      <c r="AH57" t="s">
        <v>186</v>
      </c>
      <c r="AI57" t="s">
        <v>222</v>
      </c>
      <c r="AJ57" t="s">
        <v>136</v>
      </c>
    </row>
    <row r="58" spans="1:36" x14ac:dyDescent="0.3">
      <c r="A58" t="s">
        <v>145</v>
      </c>
      <c r="B58" t="s">
        <v>120</v>
      </c>
      <c r="C58" t="s">
        <v>121</v>
      </c>
      <c r="D58" t="s">
        <v>276</v>
      </c>
      <c r="E58" t="s">
        <v>277</v>
      </c>
      <c r="F58" t="s">
        <v>168</v>
      </c>
      <c r="G58" t="s">
        <v>158</v>
      </c>
      <c r="H58">
        <v>9954</v>
      </c>
      <c r="I58">
        <v>7684.51</v>
      </c>
      <c r="J58" s="145">
        <v>7963</v>
      </c>
      <c r="L58" s="145">
        <v>8800</v>
      </c>
      <c r="M58" s="145">
        <v>8800</v>
      </c>
      <c r="N58" s="145">
        <v>8800</v>
      </c>
      <c r="O58" s="145">
        <v>1204.21</v>
      </c>
      <c r="P58" s="145">
        <v>7963</v>
      </c>
      <c r="Q58" s="145">
        <v>538.59</v>
      </c>
      <c r="R58" s="145">
        <v>44.725587729714917</v>
      </c>
      <c r="S58" s="145">
        <v>6.7636569132236604</v>
      </c>
      <c r="T58">
        <v>9029.7199999999993</v>
      </c>
      <c r="U58">
        <v>8800</v>
      </c>
      <c r="V58">
        <v>8800</v>
      </c>
      <c r="W58">
        <v>9088.4</v>
      </c>
      <c r="X58">
        <v>100.64985403755597</v>
      </c>
      <c r="Y58">
        <v>103.27727272727272</v>
      </c>
      <c r="Z58" t="s">
        <v>2</v>
      </c>
      <c r="AA58" t="s">
        <v>3</v>
      </c>
      <c r="AB58" t="s">
        <v>4</v>
      </c>
      <c r="AC58" t="s">
        <v>28</v>
      </c>
      <c r="AD58" t="s">
        <v>255</v>
      </c>
      <c r="AE58" t="s">
        <v>150</v>
      </c>
      <c r="AF58" t="s">
        <v>135</v>
      </c>
      <c r="AG58" t="s">
        <v>136</v>
      </c>
      <c r="AH58" t="s">
        <v>186</v>
      </c>
      <c r="AI58" t="s">
        <v>222</v>
      </c>
      <c r="AJ58" t="s">
        <v>136</v>
      </c>
    </row>
    <row r="59" spans="1:36" x14ac:dyDescent="0.3">
      <c r="A59" t="s">
        <v>146</v>
      </c>
      <c r="B59" t="s">
        <v>120</v>
      </c>
      <c r="C59" t="s">
        <v>122</v>
      </c>
      <c r="D59" t="s">
        <v>279</v>
      </c>
      <c r="E59" t="s">
        <v>280</v>
      </c>
      <c r="F59" t="s">
        <v>168</v>
      </c>
      <c r="G59" t="s">
        <v>158</v>
      </c>
      <c r="H59">
        <v>0</v>
      </c>
      <c r="J59" s="145">
        <v>0</v>
      </c>
      <c r="L59" s="145">
        <v>0</v>
      </c>
      <c r="M59" s="145">
        <v>0</v>
      </c>
      <c r="N59" s="145">
        <v>0</v>
      </c>
      <c r="T59"/>
      <c r="U59"/>
      <c r="V59"/>
      <c r="W59"/>
      <c r="X59"/>
      <c r="Y59"/>
      <c r="Z59" t="s">
        <v>2</v>
      </c>
      <c r="AA59" t="s">
        <v>3</v>
      </c>
      <c r="AB59" t="s">
        <v>4</v>
      </c>
      <c r="AC59" t="s">
        <v>28</v>
      </c>
      <c r="AD59" t="s">
        <v>295</v>
      </c>
      <c r="AE59" t="s">
        <v>254</v>
      </c>
      <c r="AF59" t="s">
        <v>135</v>
      </c>
      <c r="AG59" t="s">
        <v>136</v>
      </c>
      <c r="AH59" t="s">
        <v>186</v>
      </c>
      <c r="AI59" t="s">
        <v>222</v>
      </c>
      <c r="AJ59" t="s">
        <v>136</v>
      </c>
    </row>
    <row r="60" spans="1:36" x14ac:dyDescent="0.3">
      <c r="A60" t="s">
        <v>145</v>
      </c>
      <c r="B60" t="s">
        <v>120</v>
      </c>
      <c r="C60" t="s">
        <v>121</v>
      </c>
      <c r="D60" t="s">
        <v>276</v>
      </c>
      <c r="E60" t="s">
        <v>277</v>
      </c>
      <c r="F60" t="s">
        <v>168</v>
      </c>
      <c r="G60" t="s">
        <v>158</v>
      </c>
      <c r="H60">
        <v>14600</v>
      </c>
      <c r="I60">
        <v>13893.15</v>
      </c>
      <c r="J60" s="145">
        <v>14600</v>
      </c>
      <c r="L60" s="145">
        <v>40000</v>
      </c>
      <c r="M60" s="145">
        <v>20000</v>
      </c>
      <c r="N60" s="145">
        <v>20000</v>
      </c>
      <c r="O60" s="145">
        <v>7039.51</v>
      </c>
      <c r="P60" s="145">
        <v>14600</v>
      </c>
      <c r="Q60" s="145">
        <v>13431.73</v>
      </c>
      <c r="R60" s="145">
        <v>190.80489977285347</v>
      </c>
      <c r="S60" s="145">
        <v>91.998150684931502</v>
      </c>
      <c r="T60">
        <v>22071.93</v>
      </c>
      <c r="U60">
        <v>80000</v>
      </c>
      <c r="V60">
        <v>80000</v>
      </c>
      <c r="W60">
        <v>41010.79</v>
      </c>
      <c r="X60">
        <v>185.80518332560857</v>
      </c>
      <c r="Y60">
        <v>51.263487500000004</v>
      </c>
      <c r="Z60" t="s">
        <v>2</v>
      </c>
      <c r="AA60" t="s">
        <v>3</v>
      </c>
      <c r="AB60" t="s">
        <v>4</v>
      </c>
      <c r="AC60" t="s">
        <v>28</v>
      </c>
      <c r="AD60" t="s">
        <v>297</v>
      </c>
      <c r="AE60" t="s">
        <v>150</v>
      </c>
      <c r="AF60" t="s">
        <v>135</v>
      </c>
      <c r="AG60" t="s">
        <v>136</v>
      </c>
      <c r="AH60" t="s">
        <v>186</v>
      </c>
      <c r="AI60" t="s">
        <v>223</v>
      </c>
      <c r="AJ60" t="s">
        <v>136</v>
      </c>
    </row>
    <row r="61" spans="1:36" x14ac:dyDescent="0.3">
      <c r="A61" t="s">
        <v>146</v>
      </c>
      <c r="B61" t="s">
        <v>120</v>
      </c>
      <c r="C61" t="s">
        <v>122</v>
      </c>
      <c r="D61" t="s">
        <v>279</v>
      </c>
      <c r="E61" t="s">
        <v>280</v>
      </c>
      <c r="F61" t="s">
        <v>168</v>
      </c>
      <c r="G61" t="s">
        <v>158</v>
      </c>
      <c r="H61">
        <v>0</v>
      </c>
      <c r="J61" s="145">
        <v>17600</v>
      </c>
      <c r="L61" s="145">
        <v>17000</v>
      </c>
      <c r="M61" s="145">
        <v>0</v>
      </c>
      <c r="N61" s="145">
        <v>0</v>
      </c>
      <c r="P61" s="145">
        <v>17600</v>
      </c>
      <c r="T61">
        <v>29522.5</v>
      </c>
      <c r="U61"/>
      <c r="V61"/>
      <c r="W61"/>
      <c r="X61">
        <v>0</v>
      </c>
      <c r="Y61"/>
      <c r="Z61" t="s">
        <v>2</v>
      </c>
      <c r="AA61" t="s">
        <v>3</v>
      </c>
      <c r="AB61" t="s">
        <v>4</v>
      </c>
      <c r="AC61" t="s">
        <v>28</v>
      </c>
      <c r="AD61" t="s">
        <v>297</v>
      </c>
      <c r="AE61" t="s">
        <v>254</v>
      </c>
      <c r="AF61" t="s">
        <v>135</v>
      </c>
      <c r="AG61" t="s">
        <v>136</v>
      </c>
      <c r="AH61" t="s">
        <v>186</v>
      </c>
      <c r="AI61" t="s">
        <v>223</v>
      </c>
      <c r="AJ61" t="s">
        <v>136</v>
      </c>
    </row>
    <row r="62" spans="1:36" x14ac:dyDescent="0.3">
      <c r="A62" t="s">
        <v>146</v>
      </c>
      <c r="B62" t="s">
        <v>120</v>
      </c>
      <c r="C62" t="s">
        <v>122</v>
      </c>
      <c r="D62" t="s">
        <v>279</v>
      </c>
      <c r="E62" t="s">
        <v>280</v>
      </c>
      <c r="F62" t="s">
        <v>168</v>
      </c>
      <c r="G62" t="s">
        <v>158</v>
      </c>
      <c r="H62">
        <v>19908</v>
      </c>
      <c r="I62">
        <v>8049.11</v>
      </c>
      <c r="J62" s="145">
        <v>0</v>
      </c>
      <c r="L62" s="145">
        <v>0</v>
      </c>
      <c r="M62" s="145">
        <v>0</v>
      </c>
      <c r="N62" s="145">
        <v>0</v>
      </c>
      <c r="O62" s="145">
        <v>3403.77</v>
      </c>
      <c r="T62"/>
      <c r="U62"/>
      <c r="V62"/>
      <c r="W62"/>
      <c r="X62"/>
      <c r="Y62"/>
      <c r="Z62" t="s">
        <v>2</v>
      </c>
      <c r="AA62" t="s">
        <v>3</v>
      </c>
      <c r="AB62" t="s">
        <v>4</v>
      </c>
      <c r="AC62" t="s">
        <v>28</v>
      </c>
      <c r="AD62" t="s">
        <v>295</v>
      </c>
      <c r="AE62" t="s">
        <v>254</v>
      </c>
      <c r="AF62" t="s">
        <v>135</v>
      </c>
      <c r="AG62" t="s">
        <v>136</v>
      </c>
      <c r="AH62" t="s">
        <v>186</v>
      </c>
      <c r="AI62" t="s">
        <v>223</v>
      </c>
      <c r="AJ62" t="s">
        <v>136</v>
      </c>
    </row>
    <row r="63" spans="1:36" x14ac:dyDescent="0.3">
      <c r="A63" t="s">
        <v>145</v>
      </c>
      <c r="B63" t="s">
        <v>120</v>
      </c>
      <c r="C63" t="s">
        <v>121</v>
      </c>
      <c r="D63" t="s">
        <v>276</v>
      </c>
      <c r="E63" t="s">
        <v>277</v>
      </c>
      <c r="F63" t="s">
        <v>168</v>
      </c>
      <c r="G63" t="s">
        <v>158</v>
      </c>
      <c r="H63">
        <v>2654</v>
      </c>
      <c r="I63">
        <v>2528.67</v>
      </c>
      <c r="J63" s="145">
        <v>2655</v>
      </c>
      <c r="L63" s="145">
        <v>2700</v>
      </c>
      <c r="M63" s="145">
        <v>2700</v>
      </c>
      <c r="N63" s="145">
        <v>2700</v>
      </c>
      <c r="O63" s="145">
        <v>2338.88</v>
      </c>
      <c r="P63" s="145">
        <v>2655</v>
      </c>
      <c r="Q63" s="145">
        <v>2515.96</v>
      </c>
      <c r="R63" s="145">
        <v>107.57114516349706</v>
      </c>
      <c r="S63" s="145">
        <v>94.763088512241055</v>
      </c>
      <c r="T63">
        <v>2791.73</v>
      </c>
      <c r="U63">
        <v>2700</v>
      </c>
      <c r="V63">
        <v>2700</v>
      </c>
      <c r="W63">
        <v>2810.43</v>
      </c>
      <c r="X63">
        <v>100.66983554999946</v>
      </c>
      <c r="Y63">
        <v>104.08999999999999</v>
      </c>
      <c r="Z63" t="s">
        <v>2</v>
      </c>
      <c r="AA63" t="s">
        <v>3</v>
      </c>
      <c r="AB63" t="s">
        <v>4</v>
      </c>
      <c r="AC63" t="s">
        <v>28</v>
      </c>
      <c r="AD63" t="s">
        <v>297</v>
      </c>
      <c r="AE63" t="s">
        <v>150</v>
      </c>
      <c r="AF63" t="s">
        <v>135</v>
      </c>
      <c r="AG63" t="s">
        <v>136</v>
      </c>
      <c r="AH63" t="s">
        <v>186</v>
      </c>
      <c r="AI63" t="s">
        <v>224</v>
      </c>
      <c r="AJ63" t="s">
        <v>136</v>
      </c>
    </row>
    <row r="64" spans="1:36" x14ac:dyDescent="0.3">
      <c r="A64" t="s">
        <v>145</v>
      </c>
      <c r="B64" t="s">
        <v>120</v>
      </c>
      <c r="C64" t="s">
        <v>121</v>
      </c>
      <c r="D64" t="s">
        <v>276</v>
      </c>
      <c r="E64" t="s">
        <v>277</v>
      </c>
      <c r="F64" t="s">
        <v>168</v>
      </c>
      <c r="G64" t="s">
        <v>158</v>
      </c>
      <c r="H64">
        <v>10830</v>
      </c>
      <c r="I64">
        <v>8056.59</v>
      </c>
      <c r="J64" s="145">
        <v>12376</v>
      </c>
      <c r="L64" s="145">
        <v>9550</v>
      </c>
      <c r="M64" s="145">
        <v>9550</v>
      </c>
      <c r="N64" s="145">
        <v>9550</v>
      </c>
      <c r="O64" s="145">
        <v>3469.38</v>
      </c>
      <c r="P64" s="145">
        <v>12376</v>
      </c>
      <c r="Q64" s="145">
        <v>5405.6</v>
      </c>
      <c r="R64" s="145">
        <v>155.80881886677159</v>
      </c>
      <c r="S64" s="145">
        <v>43.678086619263091</v>
      </c>
      <c r="T64">
        <v>10419.08</v>
      </c>
      <c r="U64">
        <v>9550</v>
      </c>
      <c r="V64">
        <v>9550</v>
      </c>
      <c r="W64">
        <v>15517.06</v>
      </c>
      <c r="X64">
        <v>148.92927206624768</v>
      </c>
      <c r="Y64">
        <v>162.48230366492146</v>
      </c>
      <c r="Z64" t="s">
        <v>2</v>
      </c>
      <c r="AA64" t="s">
        <v>3</v>
      </c>
      <c r="AB64" t="s">
        <v>4</v>
      </c>
      <c r="AC64" t="s">
        <v>28</v>
      </c>
      <c r="AD64" t="s">
        <v>297</v>
      </c>
      <c r="AE64" t="s">
        <v>150</v>
      </c>
      <c r="AF64" t="s">
        <v>135</v>
      </c>
      <c r="AG64" t="s">
        <v>136</v>
      </c>
      <c r="AH64" t="s">
        <v>186</v>
      </c>
      <c r="AI64" t="s">
        <v>251</v>
      </c>
      <c r="AJ64" t="s">
        <v>136</v>
      </c>
    </row>
    <row r="65" spans="1:36" x14ac:dyDescent="0.3">
      <c r="A65" t="s">
        <v>145</v>
      </c>
      <c r="B65" t="s">
        <v>120</v>
      </c>
      <c r="C65" t="s">
        <v>121</v>
      </c>
      <c r="D65" t="s">
        <v>276</v>
      </c>
      <c r="E65" t="s">
        <v>277</v>
      </c>
      <c r="F65" t="s">
        <v>168</v>
      </c>
      <c r="G65" t="s">
        <v>158</v>
      </c>
      <c r="H65">
        <v>13339</v>
      </c>
      <c r="I65">
        <v>4856.6899999999996</v>
      </c>
      <c r="J65" s="145">
        <v>7963</v>
      </c>
      <c r="L65" s="145">
        <v>10000</v>
      </c>
      <c r="M65" s="145">
        <v>4800</v>
      </c>
      <c r="N65" s="145">
        <v>4800</v>
      </c>
      <c r="O65" s="145">
        <v>3458.51</v>
      </c>
      <c r="P65" s="145">
        <v>7963</v>
      </c>
      <c r="Q65" s="145">
        <v>7199.25</v>
      </c>
      <c r="R65" s="145">
        <v>208.16045059866818</v>
      </c>
      <c r="S65" s="145">
        <v>90.408765540625396</v>
      </c>
      <c r="T65">
        <v>9147.9699999999993</v>
      </c>
      <c r="U65">
        <v>10000</v>
      </c>
      <c r="V65">
        <v>10000</v>
      </c>
      <c r="W65">
        <v>9621.08</v>
      </c>
      <c r="X65">
        <v>105.1717484862762</v>
      </c>
      <c r="Y65">
        <v>96.210799999999992</v>
      </c>
      <c r="Z65" t="s">
        <v>2</v>
      </c>
      <c r="AA65" t="s">
        <v>3</v>
      </c>
      <c r="AB65" t="s">
        <v>4</v>
      </c>
      <c r="AC65" t="s">
        <v>28</v>
      </c>
      <c r="AD65" t="s">
        <v>297</v>
      </c>
      <c r="AE65" t="s">
        <v>150</v>
      </c>
      <c r="AF65" t="s">
        <v>135</v>
      </c>
      <c r="AG65" t="s">
        <v>136</v>
      </c>
      <c r="AH65" t="s">
        <v>186</v>
      </c>
      <c r="AI65" t="s">
        <v>252</v>
      </c>
      <c r="AJ65" t="s">
        <v>136</v>
      </c>
    </row>
    <row r="66" spans="1:36" x14ac:dyDescent="0.3">
      <c r="A66" t="s">
        <v>146</v>
      </c>
      <c r="B66" t="s">
        <v>120</v>
      </c>
      <c r="C66" t="s">
        <v>122</v>
      </c>
      <c r="D66" t="s">
        <v>279</v>
      </c>
      <c r="E66" t="s">
        <v>280</v>
      </c>
      <c r="F66" t="s">
        <v>168</v>
      </c>
      <c r="G66" t="s">
        <v>158</v>
      </c>
      <c r="H66">
        <v>19908</v>
      </c>
      <c r="I66">
        <v>3060.07</v>
      </c>
      <c r="J66" s="145">
        <v>0</v>
      </c>
      <c r="L66" s="145">
        <v>0</v>
      </c>
      <c r="M66" s="145">
        <v>0</v>
      </c>
      <c r="N66" s="145">
        <v>0</v>
      </c>
      <c r="O66" s="145">
        <v>26.54</v>
      </c>
      <c r="T66"/>
      <c r="U66"/>
      <c r="V66"/>
      <c r="W66"/>
      <c r="X66"/>
      <c r="Y66"/>
      <c r="Z66" t="s">
        <v>2</v>
      </c>
      <c r="AA66" t="s">
        <v>3</v>
      </c>
      <c r="AB66" t="s">
        <v>4</v>
      </c>
      <c r="AC66" t="s">
        <v>28</v>
      </c>
      <c r="AD66" t="s">
        <v>295</v>
      </c>
      <c r="AE66" t="s">
        <v>254</v>
      </c>
      <c r="AF66" t="s">
        <v>135</v>
      </c>
      <c r="AG66" t="s">
        <v>136</v>
      </c>
      <c r="AH66" t="s">
        <v>186</v>
      </c>
      <c r="AI66" t="s">
        <v>252</v>
      </c>
      <c r="AJ66" t="s">
        <v>136</v>
      </c>
    </row>
    <row r="67" spans="1:36" x14ac:dyDescent="0.3">
      <c r="A67" t="s">
        <v>145</v>
      </c>
      <c r="B67" t="s">
        <v>120</v>
      </c>
      <c r="C67" t="s">
        <v>121</v>
      </c>
      <c r="D67" t="s">
        <v>276</v>
      </c>
      <c r="E67" t="s">
        <v>277</v>
      </c>
      <c r="F67" t="s">
        <v>168</v>
      </c>
      <c r="G67" t="s">
        <v>158</v>
      </c>
      <c r="H67">
        <v>3716</v>
      </c>
      <c r="I67">
        <v>591.05999999999995</v>
      </c>
      <c r="J67" s="145">
        <v>14412</v>
      </c>
      <c r="L67" s="145">
        <v>6800</v>
      </c>
      <c r="M67" s="145">
        <v>2450</v>
      </c>
      <c r="O67" s="145">
        <v>462.9</v>
      </c>
      <c r="P67" s="145">
        <v>14412</v>
      </c>
      <c r="Q67" s="145">
        <v>5903.48</v>
      </c>
      <c r="R67" s="145">
        <v>1275.3251242168935</v>
      </c>
      <c r="S67" s="145">
        <v>40.962253677490978</v>
      </c>
      <c r="T67">
        <v>10820.16</v>
      </c>
      <c r="U67">
        <v>6800</v>
      </c>
      <c r="V67">
        <v>6800</v>
      </c>
      <c r="W67">
        <v>6753.36</v>
      </c>
      <c r="X67">
        <v>62.414603850590012</v>
      </c>
      <c r="Y67">
        <v>99.314117647058822</v>
      </c>
      <c r="Z67" t="s">
        <v>2</v>
      </c>
      <c r="AA67" t="s">
        <v>3</v>
      </c>
      <c r="AB67" t="s">
        <v>4</v>
      </c>
      <c r="AC67" t="s">
        <v>28</v>
      </c>
      <c r="AD67" t="s">
        <v>255</v>
      </c>
      <c r="AE67" t="s">
        <v>150</v>
      </c>
      <c r="AF67" t="s">
        <v>135</v>
      </c>
      <c r="AG67" t="s">
        <v>173</v>
      </c>
      <c r="AH67" t="s">
        <v>187</v>
      </c>
      <c r="AI67" t="s">
        <v>256</v>
      </c>
      <c r="AJ67" t="s">
        <v>173</v>
      </c>
    </row>
    <row r="68" spans="1:36" x14ac:dyDescent="0.3">
      <c r="A68" t="s">
        <v>145</v>
      </c>
      <c r="B68" t="s">
        <v>120</v>
      </c>
      <c r="C68" t="s">
        <v>121</v>
      </c>
      <c r="D68" t="s">
        <v>276</v>
      </c>
      <c r="E68" t="s">
        <v>277</v>
      </c>
      <c r="F68" t="s">
        <v>168</v>
      </c>
      <c r="G68" t="s">
        <v>158</v>
      </c>
      <c r="H68">
        <v>398</v>
      </c>
      <c r="J68" s="145">
        <v>0</v>
      </c>
      <c r="T68"/>
      <c r="U68">
        <v>250</v>
      </c>
      <c r="V68">
        <v>250</v>
      </c>
      <c r="W68">
        <v>249.75</v>
      </c>
      <c r="X68"/>
      <c r="Y68">
        <v>99.9</v>
      </c>
      <c r="Z68" t="s">
        <v>2</v>
      </c>
      <c r="AA68" t="s">
        <v>3</v>
      </c>
      <c r="AB68" t="s">
        <v>4</v>
      </c>
      <c r="AC68" t="s">
        <v>28</v>
      </c>
      <c r="AD68" t="s">
        <v>297</v>
      </c>
      <c r="AE68" t="s">
        <v>150</v>
      </c>
      <c r="AF68" t="s">
        <v>135</v>
      </c>
      <c r="AG68" t="s">
        <v>173</v>
      </c>
      <c r="AH68" t="s">
        <v>188</v>
      </c>
      <c r="AI68" t="s">
        <v>366</v>
      </c>
      <c r="AJ68" t="s">
        <v>173</v>
      </c>
    </row>
    <row r="69" spans="1:36" x14ac:dyDescent="0.3">
      <c r="A69" t="s">
        <v>146</v>
      </c>
      <c r="B69" t="s">
        <v>120</v>
      </c>
      <c r="C69" t="s">
        <v>122</v>
      </c>
      <c r="D69" t="s">
        <v>279</v>
      </c>
      <c r="E69" t="s">
        <v>280</v>
      </c>
      <c r="F69" t="s">
        <v>168</v>
      </c>
      <c r="G69" t="s">
        <v>158</v>
      </c>
      <c r="H69">
        <v>1991</v>
      </c>
      <c r="J69" s="145">
        <v>0</v>
      </c>
      <c r="L69" s="145">
        <v>0</v>
      </c>
      <c r="M69" s="145">
        <v>0</v>
      </c>
      <c r="N69" s="145">
        <v>0</v>
      </c>
      <c r="T69"/>
      <c r="U69"/>
      <c r="V69"/>
      <c r="W69"/>
      <c r="X69"/>
      <c r="Y69"/>
      <c r="Z69" t="s">
        <v>2</v>
      </c>
      <c r="AA69" t="s">
        <v>3</v>
      </c>
      <c r="AB69" t="s">
        <v>4</v>
      </c>
      <c r="AC69" t="s">
        <v>28</v>
      </c>
      <c r="AD69" t="s">
        <v>295</v>
      </c>
      <c r="AE69" t="s">
        <v>254</v>
      </c>
      <c r="AF69" t="s">
        <v>135</v>
      </c>
      <c r="AG69" t="s">
        <v>173</v>
      </c>
      <c r="AH69" t="s">
        <v>188</v>
      </c>
      <c r="AI69" t="s">
        <v>366</v>
      </c>
      <c r="AJ69" t="s">
        <v>173</v>
      </c>
    </row>
    <row r="70" spans="1:36" x14ac:dyDescent="0.3">
      <c r="A70" t="s">
        <v>145</v>
      </c>
      <c r="B70" t="s">
        <v>120</v>
      </c>
      <c r="C70" t="s">
        <v>121</v>
      </c>
      <c r="D70" t="s">
        <v>276</v>
      </c>
      <c r="E70" t="s">
        <v>277</v>
      </c>
      <c r="F70" t="s">
        <v>168</v>
      </c>
      <c r="G70" t="s">
        <v>158</v>
      </c>
      <c r="H70">
        <v>265</v>
      </c>
      <c r="J70" s="145">
        <v>0</v>
      </c>
      <c r="T70"/>
      <c r="U70"/>
      <c r="V70"/>
      <c r="W70"/>
      <c r="X70"/>
      <c r="Y70"/>
      <c r="Z70" t="s">
        <v>2</v>
      </c>
      <c r="AA70" t="s">
        <v>3</v>
      </c>
      <c r="AB70" t="s">
        <v>4</v>
      </c>
      <c r="AC70" t="s">
        <v>28</v>
      </c>
      <c r="AD70" t="s">
        <v>297</v>
      </c>
      <c r="AE70" t="s">
        <v>150</v>
      </c>
      <c r="AF70" t="s">
        <v>135</v>
      </c>
      <c r="AG70" t="s">
        <v>173</v>
      </c>
      <c r="AH70" t="s">
        <v>188</v>
      </c>
      <c r="AI70" t="s">
        <v>229</v>
      </c>
      <c r="AJ70" t="s">
        <v>173</v>
      </c>
    </row>
    <row r="71" spans="1:36" x14ac:dyDescent="0.3">
      <c r="A71" t="s">
        <v>145</v>
      </c>
      <c r="B71" t="s">
        <v>120</v>
      </c>
      <c r="C71" t="s">
        <v>121</v>
      </c>
      <c r="D71" t="s">
        <v>276</v>
      </c>
      <c r="E71" t="s">
        <v>277</v>
      </c>
      <c r="F71" t="s">
        <v>168</v>
      </c>
      <c r="G71" t="s">
        <v>158</v>
      </c>
      <c r="H71">
        <v>13272</v>
      </c>
      <c r="I71">
        <v>3102.4</v>
      </c>
      <c r="J71" s="145">
        <v>10618</v>
      </c>
      <c r="L71" s="145">
        <v>11000</v>
      </c>
      <c r="M71" s="145">
        <v>11000</v>
      </c>
      <c r="N71" s="145">
        <v>11000</v>
      </c>
      <c r="O71" s="145">
        <v>398.17</v>
      </c>
      <c r="P71" s="145">
        <v>10618</v>
      </c>
      <c r="T71">
        <v>2389.0100000000002</v>
      </c>
      <c r="U71">
        <v>11000</v>
      </c>
      <c r="V71">
        <v>11000</v>
      </c>
      <c r="W71">
        <v>1929.98</v>
      </c>
      <c r="X71">
        <v>80.785764814714028</v>
      </c>
      <c r="Y71">
        <v>17.545272727272728</v>
      </c>
      <c r="Z71" t="s">
        <v>2</v>
      </c>
      <c r="AA71" t="s">
        <v>3</v>
      </c>
      <c r="AB71" t="s">
        <v>4</v>
      </c>
      <c r="AC71" t="s">
        <v>28</v>
      </c>
      <c r="AD71" t="s">
        <v>297</v>
      </c>
      <c r="AE71" t="s">
        <v>150</v>
      </c>
      <c r="AF71" t="s">
        <v>135</v>
      </c>
      <c r="AG71" t="s">
        <v>174</v>
      </c>
      <c r="AH71" t="s">
        <v>189</v>
      </c>
      <c r="AI71" t="s">
        <v>230</v>
      </c>
      <c r="AJ71" t="s">
        <v>174</v>
      </c>
    </row>
    <row r="72" spans="1:36" x14ac:dyDescent="0.3">
      <c r="A72" t="s">
        <v>145</v>
      </c>
      <c r="B72" t="s">
        <v>120</v>
      </c>
      <c r="C72" t="s">
        <v>121</v>
      </c>
      <c r="D72" t="s">
        <v>276</v>
      </c>
      <c r="E72" t="s">
        <v>278</v>
      </c>
      <c r="F72" t="s">
        <v>168</v>
      </c>
      <c r="G72" t="s">
        <v>158</v>
      </c>
      <c r="H72">
        <v>6636</v>
      </c>
      <c r="I72">
        <v>5474.82</v>
      </c>
      <c r="J72" s="145">
        <v>0</v>
      </c>
      <c r="L72" s="145">
        <v>0</v>
      </c>
      <c r="N72" s="145">
        <v>0</v>
      </c>
      <c r="O72" s="145">
        <v>2156.75</v>
      </c>
      <c r="T72">
        <v>550</v>
      </c>
      <c r="U72"/>
      <c r="V72"/>
      <c r="W72"/>
      <c r="X72">
        <v>0</v>
      </c>
      <c r="Y72"/>
      <c r="Z72" t="s">
        <v>2</v>
      </c>
      <c r="AA72" t="s">
        <v>3</v>
      </c>
      <c r="AB72" t="s">
        <v>4</v>
      </c>
      <c r="AC72" t="s">
        <v>28</v>
      </c>
      <c r="AD72" t="s">
        <v>149</v>
      </c>
      <c r="AE72" t="s">
        <v>150</v>
      </c>
      <c r="AF72" t="s">
        <v>170</v>
      </c>
      <c r="AG72" t="s">
        <v>175</v>
      </c>
      <c r="AH72" t="s">
        <v>190</v>
      </c>
      <c r="AI72" t="s">
        <v>270</v>
      </c>
      <c r="AJ72" t="s">
        <v>175</v>
      </c>
    </row>
    <row r="73" spans="1:36" x14ac:dyDescent="0.3">
      <c r="A73" t="s">
        <v>145</v>
      </c>
      <c r="B73" t="s">
        <v>120</v>
      </c>
      <c r="C73" t="s">
        <v>123</v>
      </c>
      <c r="D73" t="s">
        <v>281</v>
      </c>
      <c r="E73" t="s">
        <v>282</v>
      </c>
      <c r="F73" t="s">
        <v>168</v>
      </c>
      <c r="G73" t="s">
        <v>158</v>
      </c>
      <c r="H73">
        <v>7963</v>
      </c>
      <c r="J73" s="145">
        <v>0</v>
      </c>
      <c r="L73" s="145">
        <v>0</v>
      </c>
      <c r="M73" s="145">
        <v>0</v>
      </c>
      <c r="N73" s="145">
        <v>0</v>
      </c>
      <c r="T73"/>
      <c r="U73"/>
      <c r="V73"/>
      <c r="W73"/>
      <c r="X73"/>
      <c r="Y73"/>
      <c r="Z73" t="s">
        <v>2</v>
      </c>
      <c r="AA73" t="s">
        <v>3</v>
      </c>
      <c r="AB73" t="s">
        <v>4</v>
      </c>
      <c r="AC73" t="s">
        <v>28</v>
      </c>
      <c r="AD73" t="s">
        <v>362</v>
      </c>
      <c r="AE73" t="s">
        <v>363</v>
      </c>
      <c r="AF73" t="s">
        <v>170</v>
      </c>
      <c r="AG73" t="s">
        <v>175</v>
      </c>
      <c r="AH73" t="s">
        <v>190</v>
      </c>
      <c r="AI73" t="s">
        <v>270</v>
      </c>
      <c r="AJ73" t="s">
        <v>175</v>
      </c>
    </row>
    <row r="74" spans="1:36" x14ac:dyDescent="0.3">
      <c r="A74" t="s">
        <v>147</v>
      </c>
      <c r="B74" t="s">
        <v>120</v>
      </c>
      <c r="C74" t="s">
        <v>123</v>
      </c>
      <c r="D74" t="s">
        <v>281</v>
      </c>
      <c r="E74" t="s">
        <v>282</v>
      </c>
      <c r="F74" t="s">
        <v>168</v>
      </c>
      <c r="G74" t="s">
        <v>158</v>
      </c>
      <c r="H74">
        <v>45126</v>
      </c>
      <c r="J74" s="145">
        <v>0</v>
      </c>
      <c r="L74" s="145">
        <v>0</v>
      </c>
      <c r="M74" s="145">
        <v>0</v>
      </c>
      <c r="N74" s="145">
        <v>0</v>
      </c>
      <c r="T74"/>
      <c r="U74"/>
      <c r="V74"/>
      <c r="W74"/>
      <c r="X74"/>
      <c r="Y74"/>
      <c r="Z74" t="s">
        <v>2</v>
      </c>
      <c r="AA74" t="s">
        <v>3</v>
      </c>
      <c r="AB74" t="s">
        <v>4</v>
      </c>
      <c r="AC74" t="s">
        <v>28</v>
      </c>
      <c r="AD74" t="s">
        <v>362</v>
      </c>
      <c r="AE74" t="s">
        <v>364</v>
      </c>
      <c r="AF74" t="s">
        <v>170</v>
      </c>
      <c r="AG74" t="s">
        <v>175</v>
      </c>
      <c r="AH74" t="s">
        <v>190</v>
      </c>
      <c r="AI74" t="s">
        <v>270</v>
      </c>
      <c r="AJ74" t="s">
        <v>175</v>
      </c>
    </row>
    <row r="75" spans="1:36" x14ac:dyDescent="0.3">
      <c r="A75" t="s">
        <v>145</v>
      </c>
      <c r="B75" t="s">
        <v>120</v>
      </c>
      <c r="C75" t="s">
        <v>121</v>
      </c>
      <c r="D75" t="s">
        <v>276</v>
      </c>
      <c r="E75" t="s">
        <v>278</v>
      </c>
      <c r="F75" t="s">
        <v>168</v>
      </c>
      <c r="G75" t="s">
        <v>158</v>
      </c>
      <c r="H75">
        <v>19908</v>
      </c>
      <c r="I75">
        <v>22983.22</v>
      </c>
      <c r="J75" s="145">
        <v>9542</v>
      </c>
      <c r="L75" s="145">
        <v>413022</v>
      </c>
      <c r="M75" s="145">
        <v>252150</v>
      </c>
      <c r="N75" s="145">
        <v>850</v>
      </c>
      <c r="O75" s="145">
        <v>3311.25</v>
      </c>
      <c r="P75" s="145">
        <v>9542</v>
      </c>
      <c r="Q75" s="145">
        <v>9527.1</v>
      </c>
      <c r="R75" s="145">
        <v>287.71913929784824</v>
      </c>
      <c r="S75" s="145">
        <v>99.843848249842807</v>
      </c>
      <c r="T75">
        <v>18420.91</v>
      </c>
      <c r="U75">
        <v>113022</v>
      </c>
      <c r="V75">
        <v>113022</v>
      </c>
      <c r="W75">
        <v>50875.82</v>
      </c>
      <c r="X75">
        <v>276.18516131939191</v>
      </c>
      <c r="Y75">
        <v>45.014085753216186</v>
      </c>
      <c r="Z75" t="s">
        <v>2</v>
      </c>
      <c r="AA75" t="s">
        <v>3</v>
      </c>
      <c r="AB75" t="s">
        <v>4</v>
      </c>
      <c r="AC75" t="s">
        <v>28</v>
      </c>
      <c r="AD75" t="s">
        <v>297</v>
      </c>
      <c r="AE75" t="s">
        <v>150</v>
      </c>
      <c r="AF75" t="s">
        <v>170</v>
      </c>
      <c r="AG75" t="s">
        <v>176</v>
      </c>
      <c r="AH75" t="s">
        <v>191</v>
      </c>
      <c r="AI75" t="s">
        <v>253</v>
      </c>
      <c r="AJ75" t="s">
        <v>176</v>
      </c>
    </row>
    <row r="76" spans="1:36" x14ac:dyDescent="0.3">
      <c r="A76" t="s">
        <v>145</v>
      </c>
      <c r="B76" t="s">
        <v>120</v>
      </c>
      <c r="C76" t="s">
        <v>121</v>
      </c>
      <c r="D76" t="s">
        <v>276</v>
      </c>
      <c r="E76" t="s">
        <v>278</v>
      </c>
      <c r="F76" t="s">
        <v>168</v>
      </c>
      <c r="G76" t="s">
        <v>158</v>
      </c>
      <c r="H76">
        <v>26545</v>
      </c>
      <c r="I76">
        <v>22951.35</v>
      </c>
      <c r="J76" s="145">
        <v>17717</v>
      </c>
      <c r="L76" s="145">
        <v>0</v>
      </c>
      <c r="M76" s="145">
        <v>0</v>
      </c>
      <c r="N76" s="145">
        <v>370300</v>
      </c>
      <c r="O76" s="145">
        <v>2118.25</v>
      </c>
      <c r="P76" s="145">
        <v>17717</v>
      </c>
      <c r="Q76" s="145">
        <v>527.5</v>
      </c>
      <c r="R76" s="145">
        <v>24.902631889531452</v>
      </c>
      <c r="S76" s="145">
        <v>2.9773663712818195</v>
      </c>
      <c r="T76">
        <v>1432.5</v>
      </c>
      <c r="U76">
        <v>15000</v>
      </c>
      <c r="V76">
        <v>15000</v>
      </c>
      <c r="W76">
        <v>3458.75</v>
      </c>
      <c r="X76">
        <v>241.44851657940666</v>
      </c>
      <c r="Y76">
        <v>23.058333333333334</v>
      </c>
      <c r="Z76" t="s">
        <v>2</v>
      </c>
      <c r="AA76" t="s">
        <v>3</v>
      </c>
      <c r="AB76" t="s">
        <v>4</v>
      </c>
      <c r="AC76" t="s">
        <v>28</v>
      </c>
      <c r="AD76" t="s">
        <v>149</v>
      </c>
      <c r="AE76" t="s">
        <v>150</v>
      </c>
      <c r="AF76" t="s">
        <v>170</v>
      </c>
      <c r="AG76" t="s">
        <v>176</v>
      </c>
      <c r="AH76" t="s">
        <v>191</v>
      </c>
      <c r="AI76" t="s">
        <v>253</v>
      </c>
      <c r="AJ76" t="s">
        <v>176</v>
      </c>
    </row>
    <row r="77" spans="1:36" x14ac:dyDescent="0.3">
      <c r="A77" t="s">
        <v>146</v>
      </c>
      <c r="B77" t="s">
        <v>120</v>
      </c>
      <c r="C77" t="s">
        <v>122</v>
      </c>
      <c r="D77" t="s">
        <v>279</v>
      </c>
      <c r="E77" t="s">
        <v>280</v>
      </c>
      <c r="F77" t="s">
        <v>168</v>
      </c>
      <c r="G77" t="s">
        <v>158</v>
      </c>
      <c r="H77">
        <v>11475</v>
      </c>
      <c r="J77" s="145">
        <v>18111</v>
      </c>
      <c r="P77" s="145">
        <v>18111</v>
      </c>
      <c r="T77"/>
      <c r="U77"/>
      <c r="V77"/>
      <c r="W77"/>
      <c r="X77"/>
      <c r="Y77"/>
      <c r="Z77" t="s">
        <v>2</v>
      </c>
      <c r="AA77" t="s">
        <v>3</v>
      </c>
      <c r="AB77" t="s">
        <v>4</v>
      </c>
      <c r="AC77" t="s">
        <v>28</v>
      </c>
      <c r="AD77" t="s">
        <v>149</v>
      </c>
      <c r="AE77" t="s">
        <v>254</v>
      </c>
      <c r="AF77" t="s">
        <v>170</v>
      </c>
      <c r="AG77" t="s">
        <v>176</v>
      </c>
      <c r="AH77" t="s">
        <v>191</v>
      </c>
      <c r="AI77" t="s">
        <v>253</v>
      </c>
      <c r="AJ77" t="s">
        <v>176</v>
      </c>
    </row>
    <row r="78" spans="1:36" x14ac:dyDescent="0.3">
      <c r="A78" t="s">
        <v>146</v>
      </c>
      <c r="B78" t="s">
        <v>120</v>
      </c>
      <c r="C78" t="s">
        <v>122</v>
      </c>
      <c r="D78" t="s">
        <v>279</v>
      </c>
      <c r="E78" t="s">
        <v>280</v>
      </c>
      <c r="F78" t="s">
        <v>168</v>
      </c>
      <c r="G78" t="s">
        <v>158</v>
      </c>
      <c r="H78">
        <v>14931</v>
      </c>
      <c r="J78" s="145">
        <v>0</v>
      </c>
      <c r="L78" s="145">
        <v>0</v>
      </c>
      <c r="M78" s="145">
        <v>0</v>
      </c>
      <c r="N78" s="145">
        <v>0</v>
      </c>
      <c r="T78"/>
      <c r="U78"/>
      <c r="V78"/>
      <c r="W78"/>
      <c r="X78"/>
      <c r="Y78"/>
      <c r="Z78" t="s">
        <v>2</v>
      </c>
      <c r="AA78" t="s">
        <v>3</v>
      </c>
      <c r="AB78" t="s">
        <v>4</v>
      </c>
      <c r="AC78" t="s">
        <v>28</v>
      </c>
      <c r="AD78" t="s">
        <v>295</v>
      </c>
      <c r="AE78" t="s">
        <v>254</v>
      </c>
      <c r="AF78" t="s">
        <v>170</v>
      </c>
      <c r="AG78" t="s">
        <v>176</v>
      </c>
      <c r="AH78" t="s">
        <v>191</v>
      </c>
      <c r="AI78" t="s">
        <v>253</v>
      </c>
      <c r="AJ78" t="s">
        <v>176</v>
      </c>
    </row>
    <row r="79" spans="1:36" x14ac:dyDescent="0.3">
      <c r="A79" t="s">
        <v>145</v>
      </c>
      <c r="B79" t="s">
        <v>120</v>
      </c>
      <c r="C79" t="s">
        <v>123</v>
      </c>
      <c r="D79" t="s">
        <v>281</v>
      </c>
      <c r="E79" t="s">
        <v>282</v>
      </c>
      <c r="F79" t="s">
        <v>168</v>
      </c>
      <c r="G79" t="s">
        <v>158</v>
      </c>
      <c r="H79">
        <v>3733</v>
      </c>
      <c r="J79" s="145">
        <v>0</v>
      </c>
      <c r="L79" s="145">
        <v>0</v>
      </c>
      <c r="M79" s="145">
        <v>0</v>
      </c>
      <c r="N79" s="145">
        <v>0</v>
      </c>
      <c r="T79"/>
      <c r="U79"/>
      <c r="V79"/>
      <c r="W79"/>
      <c r="X79"/>
      <c r="Y79"/>
      <c r="Z79" t="s">
        <v>2</v>
      </c>
      <c r="AA79" t="s">
        <v>3</v>
      </c>
      <c r="AB79" t="s">
        <v>4</v>
      </c>
      <c r="AC79" t="s">
        <v>28</v>
      </c>
      <c r="AD79" t="s">
        <v>362</v>
      </c>
      <c r="AE79" t="s">
        <v>363</v>
      </c>
      <c r="AF79" t="s">
        <v>170</v>
      </c>
      <c r="AG79" t="s">
        <v>176</v>
      </c>
      <c r="AH79" t="s">
        <v>191</v>
      </c>
      <c r="AI79" t="s">
        <v>253</v>
      </c>
      <c r="AJ79" t="s">
        <v>176</v>
      </c>
    </row>
    <row r="80" spans="1:36" x14ac:dyDescent="0.3">
      <c r="A80" t="s">
        <v>147</v>
      </c>
      <c r="B80" t="s">
        <v>120</v>
      </c>
      <c r="C80" t="s">
        <v>123</v>
      </c>
      <c r="D80" t="s">
        <v>281</v>
      </c>
      <c r="E80" t="s">
        <v>282</v>
      </c>
      <c r="F80" t="s">
        <v>168</v>
      </c>
      <c r="G80" t="s">
        <v>158</v>
      </c>
      <c r="H80">
        <v>21153</v>
      </c>
      <c r="J80" s="145">
        <v>0</v>
      </c>
      <c r="L80" s="145">
        <v>0</v>
      </c>
      <c r="M80" s="145">
        <v>0</v>
      </c>
      <c r="N80" s="145">
        <v>0</v>
      </c>
      <c r="T80"/>
      <c r="U80"/>
      <c r="V80"/>
      <c r="W80"/>
      <c r="X80"/>
      <c r="Y80"/>
      <c r="Z80" t="s">
        <v>2</v>
      </c>
      <c r="AA80" t="s">
        <v>3</v>
      </c>
      <c r="AB80" t="s">
        <v>4</v>
      </c>
      <c r="AC80" t="s">
        <v>28</v>
      </c>
      <c r="AD80" t="s">
        <v>362</v>
      </c>
      <c r="AE80" t="s">
        <v>364</v>
      </c>
      <c r="AF80" t="s">
        <v>170</v>
      </c>
      <c r="AG80" t="s">
        <v>176</v>
      </c>
      <c r="AH80" t="s">
        <v>191</v>
      </c>
      <c r="AI80" t="s">
        <v>253</v>
      </c>
      <c r="AJ80" t="s">
        <v>176</v>
      </c>
    </row>
    <row r="81" spans="1:36" x14ac:dyDescent="0.3">
      <c r="A81" t="s">
        <v>145</v>
      </c>
      <c r="B81" t="s">
        <v>120</v>
      </c>
      <c r="C81" t="s">
        <v>121</v>
      </c>
      <c r="D81" t="s">
        <v>276</v>
      </c>
      <c r="E81" t="s">
        <v>278</v>
      </c>
      <c r="F81" t="s">
        <v>168</v>
      </c>
      <c r="G81" t="s">
        <v>158</v>
      </c>
      <c r="H81">
        <v>6636</v>
      </c>
      <c r="I81">
        <v>4147.8</v>
      </c>
      <c r="J81" s="145">
        <v>6636</v>
      </c>
      <c r="N81" s="145">
        <v>6000</v>
      </c>
      <c r="P81" s="145">
        <v>6636</v>
      </c>
      <c r="T81">
        <v>6311.5</v>
      </c>
      <c r="U81">
        <v>3500</v>
      </c>
      <c r="V81">
        <v>3500</v>
      </c>
      <c r="W81">
        <v>1355.49</v>
      </c>
      <c r="X81">
        <v>21.476511130476116</v>
      </c>
      <c r="Y81">
        <v>38.728285714285718</v>
      </c>
      <c r="Z81" t="s">
        <v>2</v>
      </c>
      <c r="AA81" t="s">
        <v>3</v>
      </c>
      <c r="AB81" t="s">
        <v>4</v>
      </c>
      <c r="AC81" t="s">
        <v>28</v>
      </c>
      <c r="AD81" t="s">
        <v>297</v>
      </c>
      <c r="AE81" t="s">
        <v>150</v>
      </c>
      <c r="AF81" t="s">
        <v>170</v>
      </c>
      <c r="AG81" t="s">
        <v>176</v>
      </c>
      <c r="AH81" t="s">
        <v>191</v>
      </c>
      <c r="AI81" t="s">
        <v>258</v>
      </c>
      <c r="AJ81" t="s">
        <v>176</v>
      </c>
    </row>
    <row r="82" spans="1:36" x14ac:dyDescent="0.3">
      <c r="A82" t="s">
        <v>146</v>
      </c>
      <c r="B82" t="s">
        <v>120</v>
      </c>
      <c r="C82" t="s">
        <v>122</v>
      </c>
      <c r="D82" t="s">
        <v>279</v>
      </c>
      <c r="E82" t="s">
        <v>280</v>
      </c>
      <c r="F82" t="s">
        <v>168</v>
      </c>
      <c r="G82" t="s">
        <v>158</v>
      </c>
      <c r="H82">
        <v>0</v>
      </c>
      <c r="J82" s="145">
        <v>6636</v>
      </c>
      <c r="L82" s="145">
        <v>5000</v>
      </c>
      <c r="M82" s="145">
        <v>0</v>
      </c>
      <c r="N82" s="145">
        <v>0</v>
      </c>
      <c r="P82" s="145">
        <v>6636</v>
      </c>
      <c r="T82"/>
      <c r="U82"/>
      <c r="V82"/>
      <c r="W82"/>
      <c r="X82"/>
      <c r="Y82"/>
      <c r="Z82" t="s">
        <v>2</v>
      </c>
      <c r="AA82" t="s">
        <v>3</v>
      </c>
      <c r="AB82" t="s">
        <v>4</v>
      </c>
      <c r="AC82" t="s">
        <v>28</v>
      </c>
      <c r="AD82" t="s">
        <v>297</v>
      </c>
      <c r="AE82" t="s">
        <v>254</v>
      </c>
      <c r="AF82" t="s">
        <v>170</v>
      </c>
      <c r="AG82" t="s">
        <v>176</v>
      </c>
      <c r="AH82" t="s">
        <v>191</v>
      </c>
      <c r="AI82" t="s">
        <v>258</v>
      </c>
      <c r="AJ82" t="s">
        <v>176</v>
      </c>
    </row>
    <row r="83" spans="1:36" x14ac:dyDescent="0.3">
      <c r="A83" t="s">
        <v>146</v>
      </c>
      <c r="B83" t="s">
        <v>120</v>
      </c>
      <c r="C83" t="s">
        <v>122</v>
      </c>
      <c r="D83" t="s">
        <v>279</v>
      </c>
      <c r="E83" t="s">
        <v>280</v>
      </c>
      <c r="F83" t="s">
        <v>168</v>
      </c>
      <c r="G83" t="s">
        <v>158</v>
      </c>
      <c r="T83"/>
      <c r="U83"/>
      <c r="V83"/>
      <c r="W83"/>
      <c r="X83"/>
      <c r="Y83"/>
      <c r="Z83" t="s">
        <v>2</v>
      </c>
      <c r="AA83" t="s">
        <v>3</v>
      </c>
      <c r="AB83" t="s">
        <v>4</v>
      </c>
      <c r="AC83" t="s">
        <v>28</v>
      </c>
      <c r="AD83" t="s">
        <v>295</v>
      </c>
      <c r="AE83" t="s">
        <v>254</v>
      </c>
      <c r="AF83" t="s">
        <v>170</v>
      </c>
      <c r="AG83" t="s">
        <v>176</v>
      </c>
      <c r="AH83" t="s">
        <v>191</v>
      </c>
      <c r="AI83" t="s">
        <v>258</v>
      </c>
      <c r="AJ83" t="s">
        <v>176</v>
      </c>
    </row>
    <row r="84" spans="1:36" x14ac:dyDescent="0.3">
      <c r="A84" t="s">
        <v>145</v>
      </c>
      <c r="B84" t="s">
        <v>120</v>
      </c>
      <c r="C84" t="s">
        <v>121</v>
      </c>
      <c r="D84" t="s">
        <v>276</v>
      </c>
      <c r="E84" t="s">
        <v>278</v>
      </c>
      <c r="F84" t="s">
        <v>168</v>
      </c>
      <c r="G84" t="s">
        <v>158</v>
      </c>
      <c r="H84">
        <v>9291</v>
      </c>
      <c r="I84">
        <v>8592.67</v>
      </c>
      <c r="J84" s="145">
        <v>21745</v>
      </c>
      <c r="L84" s="145">
        <v>75000</v>
      </c>
      <c r="O84" s="145">
        <v>8413.6299999999992</v>
      </c>
      <c r="P84" s="145">
        <v>21745</v>
      </c>
      <c r="Q84" s="145">
        <v>199.08</v>
      </c>
      <c r="R84" s="145">
        <v>2.3661606227038749</v>
      </c>
      <c r="S84" s="145">
        <v>0.91552080938146707</v>
      </c>
      <c r="T84">
        <v>26485.27</v>
      </c>
      <c r="U84">
        <v>75000</v>
      </c>
      <c r="V84">
        <v>75000</v>
      </c>
      <c r="W84">
        <v>32953.870000000003</v>
      </c>
      <c r="X84">
        <v>124.42338703739853</v>
      </c>
      <c r="Y84">
        <v>43.938493333333341</v>
      </c>
      <c r="Z84" t="s">
        <v>2</v>
      </c>
      <c r="AA84" t="s">
        <v>3</v>
      </c>
      <c r="AB84" t="s">
        <v>4</v>
      </c>
      <c r="AC84" t="s">
        <v>28</v>
      </c>
      <c r="AD84" t="s">
        <v>297</v>
      </c>
      <c r="AE84" t="s">
        <v>150</v>
      </c>
      <c r="AF84" t="s">
        <v>170</v>
      </c>
      <c r="AG84" t="s">
        <v>176</v>
      </c>
      <c r="AH84" t="s">
        <v>191</v>
      </c>
      <c r="AI84" t="s">
        <v>234</v>
      </c>
      <c r="AJ84" t="s">
        <v>176</v>
      </c>
    </row>
    <row r="85" spans="1:36" x14ac:dyDescent="0.3">
      <c r="A85" t="s">
        <v>145</v>
      </c>
      <c r="B85" t="s">
        <v>120</v>
      </c>
      <c r="C85" t="s">
        <v>121</v>
      </c>
      <c r="D85" t="s">
        <v>276</v>
      </c>
      <c r="E85" t="s">
        <v>278</v>
      </c>
      <c r="F85" t="s">
        <v>168</v>
      </c>
      <c r="G85" t="s">
        <v>158</v>
      </c>
      <c r="H85">
        <v>56938</v>
      </c>
      <c r="I85">
        <v>29918.52</v>
      </c>
      <c r="J85" s="145">
        <v>116311</v>
      </c>
      <c r="L85" s="145">
        <v>110571</v>
      </c>
      <c r="M85" s="145">
        <v>75000</v>
      </c>
      <c r="O85" s="145">
        <v>16178.76</v>
      </c>
      <c r="P85" s="145">
        <v>116311</v>
      </c>
      <c r="Q85" s="145">
        <v>27232.89</v>
      </c>
      <c r="R85" s="145">
        <v>168.32495197406971</v>
      </c>
      <c r="S85" s="145">
        <v>23.413855955154713</v>
      </c>
      <c r="T85">
        <v>104329.99</v>
      </c>
      <c r="U85">
        <v>110571</v>
      </c>
      <c r="V85">
        <v>105071</v>
      </c>
      <c r="W85">
        <v>70575.12</v>
      </c>
      <c r="X85">
        <v>67.646052683413458</v>
      </c>
      <c r="Y85">
        <v>67.168980974769426</v>
      </c>
      <c r="Z85" t="s">
        <v>2</v>
      </c>
      <c r="AA85" t="s">
        <v>3</v>
      </c>
      <c r="AB85" t="s">
        <v>4</v>
      </c>
      <c r="AC85" t="s">
        <v>28</v>
      </c>
      <c r="AD85" t="s">
        <v>255</v>
      </c>
      <c r="AE85" t="s">
        <v>150</v>
      </c>
      <c r="AF85" t="s">
        <v>170</v>
      </c>
      <c r="AG85" t="s">
        <v>176</v>
      </c>
      <c r="AH85" t="s">
        <v>192</v>
      </c>
      <c r="AI85" t="s">
        <v>257</v>
      </c>
      <c r="AJ85" t="s">
        <v>176</v>
      </c>
    </row>
    <row r="86" spans="1:36" x14ac:dyDescent="0.3">
      <c r="A86" t="s">
        <v>145</v>
      </c>
      <c r="B86" t="s">
        <v>120</v>
      </c>
      <c r="C86" t="s">
        <v>121</v>
      </c>
      <c r="D86" t="s">
        <v>276</v>
      </c>
      <c r="E86" t="s">
        <v>278</v>
      </c>
      <c r="F86" t="s">
        <v>168</v>
      </c>
      <c r="G86" t="s">
        <v>158</v>
      </c>
      <c r="H86">
        <v>596432</v>
      </c>
      <c r="I86">
        <v>212642.97</v>
      </c>
      <c r="J86" s="145">
        <v>2720818</v>
      </c>
      <c r="L86" s="145">
        <v>6633500</v>
      </c>
      <c r="O86" s="145">
        <v>35267.949999999997</v>
      </c>
      <c r="P86" s="145">
        <v>2720818</v>
      </c>
      <c r="Q86" s="145">
        <v>62130.02</v>
      </c>
      <c r="R86" s="145">
        <v>176.16566882963144</v>
      </c>
      <c r="S86" s="145">
        <v>2.2835051811624298</v>
      </c>
      <c r="T86">
        <v>361496.28</v>
      </c>
      <c r="U86">
        <v>1631500</v>
      </c>
      <c r="V86">
        <v>1550500</v>
      </c>
      <c r="W86">
        <v>64346.5</v>
      </c>
      <c r="X86">
        <v>17.800044857999644</v>
      </c>
      <c r="Y86">
        <v>4.1500483714930665</v>
      </c>
      <c r="Z86" t="s">
        <v>2</v>
      </c>
      <c r="AA86" t="s">
        <v>3</v>
      </c>
      <c r="AB86" t="s">
        <v>4</v>
      </c>
      <c r="AC86" t="s">
        <v>28</v>
      </c>
      <c r="AD86" t="s">
        <v>297</v>
      </c>
      <c r="AE86" t="s">
        <v>150</v>
      </c>
      <c r="AF86" t="s">
        <v>170</v>
      </c>
      <c r="AG86" t="s">
        <v>177</v>
      </c>
      <c r="AH86" t="s">
        <v>193</v>
      </c>
      <c r="AI86" t="s">
        <v>236</v>
      </c>
      <c r="AJ86" t="s">
        <v>177</v>
      </c>
    </row>
    <row r="87" spans="1:36" x14ac:dyDescent="0.3">
      <c r="A87" t="s">
        <v>147</v>
      </c>
      <c r="B87" t="s">
        <v>120</v>
      </c>
      <c r="C87" t="s">
        <v>123</v>
      </c>
      <c r="D87" t="s">
        <v>281</v>
      </c>
      <c r="E87" t="s">
        <v>282</v>
      </c>
      <c r="F87" t="s">
        <v>168</v>
      </c>
      <c r="G87" t="s">
        <v>158</v>
      </c>
      <c r="H87">
        <v>1354430</v>
      </c>
      <c r="I87">
        <v>889581.37</v>
      </c>
      <c r="J87" s="145">
        <v>918207</v>
      </c>
      <c r="O87" s="145">
        <v>271407.38</v>
      </c>
      <c r="P87" s="145">
        <v>918207</v>
      </c>
      <c r="Q87" s="145">
        <v>357797.18</v>
      </c>
      <c r="R87" s="145">
        <v>131.8303061619032</v>
      </c>
      <c r="S87" s="145">
        <v>38.96694100567737</v>
      </c>
      <c r="T87">
        <v>357716.99</v>
      </c>
      <c r="U87"/>
      <c r="V87"/>
      <c r="W87"/>
      <c r="X87">
        <v>0</v>
      </c>
      <c r="Y87"/>
      <c r="Z87" t="s">
        <v>2</v>
      </c>
      <c r="AA87" t="s">
        <v>3</v>
      </c>
      <c r="AB87" t="s">
        <v>4</v>
      </c>
      <c r="AC87" t="s">
        <v>28</v>
      </c>
      <c r="AD87" t="s">
        <v>297</v>
      </c>
      <c r="AE87" t="s">
        <v>259</v>
      </c>
      <c r="AF87" t="s">
        <v>170</v>
      </c>
      <c r="AG87" t="s">
        <v>177</v>
      </c>
      <c r="AH87" t="s">
        <v>193</v>
      </c>
      <c r="AI87" t="s">
        <v>236</v>
      </c>
      <c r="AJ87" t="s">
        <v>177</v>
      </c>
    </row>
    <row r="88" spans="1:36" x14ac:dyDescent="0.3">
      <c r="A88" t="s">
        <v>367</v>
      </c>
      <c r="B88" t="s">
        <v>120</v>
      </c>
      <c r="C88" t="s">
        <v>121</v>
      </c>
      <c r="D88" t="s">
        <v>276</v>
      </c>
      <c r="E88" t="s">
        <v>278</v>
      </c>
      <c r="F88" t="s">
        <v>168</v>
      </c>
      <c r="G88" t="s">
        <v>158</v>
      </c>
      <c r="T88"/>
      <c r="U88">
        <v>4635000</v>
      </c>
      <c r="V88">
        <v>4635000</v>
      </c>
      <c r="W88">
        <v>4323981.46</v>
      </c>
      <c r="X88"/>
      <c r="Y88">
        <v>93.289783387270759</v>
      </c>
      <c r="Z88" t="s">
        <v>2</v>
      </c>
      <c r="AA88" t="s">
        <v>3</v>
      </c>
      <c r="AB88" t="s">
        <v>4</v>
      </c>
      <c r="AC88" t="s">
        <v>28</v>
      </c>
      <c r="AD88" t="s">
        <v>297</v>
      </c>
      <c r="AE88" t="s">
        <v>368</v>
      </c>
      <c r="AF88" t="s">
        <v>170</v>
      </c>
      <c r="AG88" t="s">
        <v>177</v>
      </c>
      <c r="AH88" t="s">
        <v>193</v>
      </c>
      <c r="AI88" t="s">
        <v>236</v>
      </c>
      <c r="AJ88" t="s">
        <v>177</v>
      </c>
    </row>
    <row r="89" spans="1:36" x14ac:dyDescent="0.3">
      <c r="A89" t="s">
        <v>145</v>
      </c>
      <c r="B89" t="s">
        <v>120</v>
      </c>
      <c r="C89" t="s">
        <v>123</v>
      </c>
      <c r="D89" t="s">
        <v>281</v>
      </c>
      <c r="E89" t="s">
        <v>282</v>
      </c>
      <c r="F89" t="s">
        <v>168</v>
      </c>
      <c r="G89" t="s">
        <v>158</v>
      </c>
      <c r="H89">
        <v>13189</v>
      </c>
      <c r="J89" s="145">
        <v>0</v>
      </c>
      <c r="L89" s="145">
        <v>0</v>
      </c>
      <c r="M89" s="145">
        <v>0</v>
      </c>
      <c r="N89" s="145">
        <v>0</v>
      </c>
      <c r="T89"/>
      <c r="U89"/>
      <c r="V89"/>
      <c r="W89"/>
      <c r="X89"/>
      <c r="Y89"/>
      <c r="Z89" t="s">
        <v>2</v>
      </c>
      <c r="AA89" t="s">
        <v>3</v>
      </c>
      <c r="AB89" t="s">
        <v>4</v>
      </c>
      <c r="AC89" t="s">
        <v>28</v>
      </c>
      <c r="AD89" t="s">
        <v>362</v>
      </c>
      <c r="AE89" t="s">
        <v>363</v>
      </c>
      <c r="AF89" t="s">
        <v>170</v>
      </c>
      <c r="AG89" t="s">
        <v>177</v>
      </c>
      <c r="AH89" t="s">
        <v>369</v>
      </c>
      <c r="AI89" t="s">
        <v>370</v>
      </c>
      <c r="AJ89" t="s">
        <v>177</v>
      </c>
    </row>
    <row r="90" spans="1:36" x14ac:dyDescent="0.3">
      <c r="A90" t="s">
        <v>147</v>
      </c>
      <c r="B90" t="s">
        <v>120</v>
      </c>
      <c r="C90" t="s">
        <v>123</v>
      </c>
      <c r="D90" t="s">
        <v>281</v>
      </c>
      <c r="E90" t="s">
        <v>282</v>
      </c>
      <c r="F90" t="s">
        <v>168</v>
      </c>
      <c r="G90" t="s">
        <v>158</v>
      </c>
      <c r="H90">
        <v>74740</v>
      </c>
      <c r="J90" s="145">
        <v>0</v>
      </c>
      <c r="L90" s="145">
        <v>0</v>
      </c>
      <c r="M90" s="145">
        <v>0</v>
      </c>
      <c r="N90" s="145">
        <v>0</v>
      </c>
      <c r="T90"/>
      <c r="U90"/>
      <c r="V90"/>
      <c r="W90"/>
      <c r="X90"/>
      <c r="Y90"/>
      <c r="Z90" t="s">
        <v>2</v>
      </c>
      <c r="AA90" t="s">
        <v>3</v>
      </c>
      <c r="AB90" t="s">
        <v>4</v>
      </c>
      <c r="AC90" t="s">
        <v>28</v>
      </c>
      <c r="AD90" t="s">
        <v>362</v>
      </c>
      <c r="AE90" t="s">
        <v>364</v>
      </c>
      <c r="AF90" t="s">
        <v>170</v>
      </c>
      <c r="AG90" t="s">
        <v>177</v>
      </c>
      <c r="AH90" t="s">
        <v>369</v>
      </c>
      <c r="AI90" t="s">
        <v>370</v>
      </c>
      <c r="AJ90" t="s">
        <v>177</v>
      </c>
    </row>
    <row r="91" spans="1:36" x14ac:dyDescent="0.3">
      <c r="A91" t="s">
        <v>146</v>
      </c>
      <c r="B91" t="s">
        <v>284</v>
      </c>
      <c r="C91" t="s">
        <v>285</v>
      </c>
      <c r="D91" t="s">
        <v>286</v>
      </c>
      <c r="E91" t="s">
        <v>287</v>
      </c>
      <c r="F91" t="s">
        <v>168</v>
      </c>
      <c r="G91" t="s">
        <v>158</v>
      </c>
      <c r="H91">
        <v>0</v>
      </c>
      <c r="I91">
        <v>0</v>
      </c>
      <c r="J91" s="145">
        <v>0</v>
      </c>
      <c r="K91" s="145">
        <v>0</v>
      </c>
      <c r="L91" s="145">
        <v>0</v>
      </c>
      <c r="M91" s="145">
        <v>0</v>
      </c>
      <c r="N91" s="145">
        <v>0</v>
      </c>
      <c r="O91" s="145">
        <v>0</v>
      </c>
      <c r="P91" s="145">
        <v>0</v>
      </c>
      <c r="Q91" s="145">
        <v>0</v>
      </c>
      <c r="R91" s="145">
        <v>0</v>
      </c>
      <c r="S91" s="145">
        <v>0</v>
      </c>
      <c r="T91">
        <v>0</v>
      </c>
      <c r="U91">
        <v>0</v>
      </c>
      <c r="V91">
        <v>0</v>
      </c>
      <c r="W91">
        <v>0</v>
      </c>
      <c r="X91"/>
      <c r="Y91"/>
      <c r="Z91" t="s">
        <v>2</v>
      </c>
      <c r="AA91" t="s">
        <v>3</v>
      </c>
      <c r="AB91" t="s">
        <v>4</v>
      </c>
      <c r="AC91" t="s">
        <v>28</v>
      </c>
      <c r="AD91" t="s">
        <v>333</v>
      </c>
      <c r="AE91" t="s">
        <v>254</v>
      </c>
      <c r="AF91" t="s">
        <v>127</v>
      </c>
      <c r="AG91" t="s">
        <v>178</v>
      </c>
      <c r="AH91" t="s">
        <v>195</v>
      </c>
      <c r="AI91" t="s">
        <v>239</v>
      </c>
      <c r="AJ91" t="s">
        <v>178</v>
      </c>
    </row>
    <row r="92" spans="1:36" x14ac:dyDescent="0.3">
      <c r="A92" t="s">
        <v>148</v>
      </c>
      <c r="B92" t="s">
        <v>129</v>
      </c>
      <c r="C92" t="s">
        <v>129</v>
      </c>
      <c r="D92" t="s">
        <v>129</v>
      </c>
      <c r="E92" t="s">
        <v>129</v>
      </c>
      <c r="F92" t="s">
        <v>168</v>
      </c>
      <c r="G92" t="s">
        <v>158</v>
      </c>
      <c r="H92">
        <v>0</v>
      </c>
      <c r="I92">
        <v>0</v>
      </c>
      <c r="J92" s="145">
        <v>0</v>
      </c>
      <c r="K92" s="145">
        <v>0</v>
      </c>
      <c r="L92" s="145">
        <v>0</v>
      </c>
      <c r="M92" s="145">
        <v>0</v>
      </c>
      <c r="N92" s="145">
        <v>0</v>
      </c>
      <c r="O92" s="145">
        <v>0</v>
      </c>
      <c r="P92" s="145">
        <v>0</v>
      </c>
      <c r="Q92" s="145">
        <v>0</v>
      </c>
      <c r="R92" s="145">
        <v>0</v>
      </c>
      <c r="S92" s="145">
        <v>0</v>
      </c>
      <c r="T92">
        <v>0</v>
      </c>
      <c r="U92">
        <v>0</v>
      </c>
      <c r="V92">
        <v>0</v>
      </c>
      <c r="W92">
        <v>0</v>
      </c>
      <c r="X92"/>
      <c r="Y92"/>
      <c r="Z92" t="s">
        <v>2</v>
      </c>
      <c r="AA92" t="s">
        <v>3</v>
      </c>
      <c r="AB92" t="s">
        <v>4</v>
      </c>
      <c r="AC92" t="s">
        <v>28</v>
      </c>
      <c r="AD92" t="s">
        <v>333</v>
      </c>
      <c r="AE92" t="s">
        <v>371</v>
      </c>
      <c r="AF92" t="s">
        <v>138</v>
      </c>
      <c r="AG92" t="s">
        <v>139</v>
      </c>
      <c r="AH92" t="s">
        <v>140</v>
      </c>
      <c r="AI92" t="s">
        <v>240</v>
      </c>
      <c r="AJ92" t="s">
        <v>139</v>
      </c>
    </row>
    <row r="93" spans="1:36" x14ac:dyDescent="0.3">
      <c r="A93" t="s">
        <v>148</v>
      </c>
      <c r="B93" t="s">
        <v>129</v>
      </c>
      <c r="C93" t="s">
        <v>129</v>
      </c>
      <c r="D93" t="s">
        <v>129</v>
      </c>
      <c r="E93" t="s">
        <v>129</v>
      </c>
      <c r="F93" t="s">
        <v>168</v>
      </c>
      <c r="G93" t="s">
        <v>158</v>
      </c>
      <c r="H93">
        <v>0</v>
      </c>
      <c r="I93">
        <v>0</v>
      </c>
      <c r="J93" s="145">
        <v>0</v>
      </c>
      <c r="K93" s="145">
        <v>0</v>
      </c>
      <c r="L93" s="145">
        <v>0</v>
      </c>
      <c r="M93" s="145">
        <v>0</v>
      </c>
      <c r="N93" s="145">
        <v>0</v>
      </c>
      <c r="O93" s="145">
        <v>0</v>
      </c>
      <c r="P93" s="145">
        <v>0</v>
      </c>
      <c r="Q93" s="145">
        <v>0</v>
      </c>
      <c r="R93" s="145">
        <v>0</v>
      </c>
      <c r="S93" s="145">
        <v>0</v>
      </c>
      <c r="T93">
        <v>0</v>
      </c>
      <c r="U93">
        <v>0</v>
      </c>
      <c r="V93">
        <v>0</v>
      </c>
      <c r="W93">
        <v>0</v>
      </c>
      <c r="X93"/>
      <c r="Y93"/>
      <c r="Z93" t="s">
        <v>2</v>
      </c>
      <c r="AA93" t="s">
        <v>3</v>
      </c>
      <c r="AB93" t="s">
        <v>4</v>
      </c>
      <c r="AC93" t="s">
        <v>28</v>
      </c>
      <c r="AD93" t="s">
        <v>333</v>
      </c>
      <c r="AE93" t="s">
        <v>371</v>
      </c>
      <c r="AF93" t="s">
        <v>141</v>
      </c>
      <c r="AG93" t="s">
        <v>142</v>
      </c>
      <c r="AH93" t="s">
        <v>143</v>
      </c>
      <c r="AI93" t="s">
        <v>238</v>
      </c>
      <c r="AJ93" t="s">
        <v>142</v>
      </c>
    </row>
    <row r="94" spans="1:36" x14ac:dyDescent="0.3">
      <c r="A94" t="s">
        <v>146</v>
      </c>
      <c r="B94" t="s">
        <v>120</v>
      </c>
      <c r="C94" t="s">
        <v>122</v>
      </c>
      <c r="D94" t="s">
        <v>279</v>
      </c>
      <c r="E94" t="s">
        <v>280</v>
      </c>
      <c r="F94" t="s">
        <v>168</v>
      </c>
      <c r="G94" t="s">
        <v>158</v>
      </c>
      <c r="H94">
        <v>-25922</v>
      </c>
      <c r="I94">
        <v>0</v>
      </c>
      <c r="J94" s="145">
        <v>-96851</v>
      </c>
      <c r="L94" s="145">
        <v>0</v>
      </c>
      <c r="M94" s="145">
        <v>0</v>
      </c>
      <c r="N94" s="145">
        <v>0</v>
      </c>
      <c r="O94" s="145">
        <v>-100221.48</v>
      </c>
      <c r="P94" s="145">
        <v>-96851</v>
      </c>
      <c r="Q94" s="145">
        <v>-4645.3</v>
      </c>
      <c r="R94" s="145">
        <v>4.6350343259748312</v>
      </c>
      <c r="S94" s="145">
        <v>4.796336640819403</v>
      </c>
      <c r="T94">
        <v>-96851.04</v>
      </c>
      <c r="U94">
        <v>-64754</v>
      </c>
      <c r="V94">
        <v>-64754</v>
      </c>
      <c r="W94">
        <v>-64754.06</v>
      </c>
      <c r="X94">
        <v>66.859436924993261</v>
      </c>
      <c r="Y94">
        <v>100.0000926583686</v>
      </c>
      <c r="Z94" t="s">
        <v>2</v>
      </c>
      <c r="AA94" t="s">
        <v>3</v>
      </c>
      <c r="AB94" t="s">
        <v>4</v>
      </c>
      <c r="AC94" t="s">
        <v>28</v>
      </c>
      <c r="AD94" t="s">
        <v>333</v>
      </c>
      <c r="AE94" t="s">
        <v>254</v>
      </c>
      <c r="AF94" t="s">
        <v>334</v>
      </c>
      <c r="AG94" t="s">
        <v>335</v>
      </c>
      <c r="AH94" t="s">
        <v>336</v>
      </c>
      <c r="AI94" t="s">
        <v>241</v>
      </c>
      <c r="AJ94" t="s">
        <v>335</v>
      </c>
    </row>
    <row r="95" spans="1:36" x14ac:dyDescent="0.3">
      <c r="A95" t="s">
        <v>146</v>
      </c>
      <c r="B95" t="s">
        <v>120</v>
      </c>
      <c r="C95" t="s">
        <v>122</v>
      </c>
      <c r="D95" t="s">
        <v>279</v>
      </c>
      <c r="E95" t="s">
        <v>280</v>
      </c>
      <c r="F95" t="s">
        <v>168</v>
      </c>
      <c r="G95" t="s">
        <v>158</v>
      </c>
      <c r="H95">
        <v>59102</v>
      </c>
      <c r="I95">
        <v>0</v>
      </c>
      <c r="J95" s="145">
        <v>0</v>
      </c>
      <c r="L95" s="145">
        <v>0</v>
      </c>
      <c r="M95" s="145">
        <v>0</v>
      </c>
      <c r="N95" s="145">
        <v>0</v>
      </c>
      <c r="O95" s="145">
        <v>0</v>
      </c>
      <c r="P95" s="145">
        <v>0</v>
      </c>
      <c r="Q95" s="145">
        <v>0</v>
      </c>
      <c r="R95" s="145">
        <v>0</v>
      </c>
      <c r="S95" s="145">
        <v>0</v>
      </c>
      <c r="T95">
        <v>64754.06</v>
      </c>
      <c r="U95">
        <v>64754</v>
      </c>
      <c r="V95">
        <v>64754</v>
      </c>
      <c r="W95">
        <v>64821.62</v>
      </c>
      <c r="X95">
        <v>100.10433322636449</v>
      </c>
      <c r="Y95">
        <v>100.10442598140656</v>
      </c>
      <c r="Z95" t="s">
        <v>2</v>
      </c>
      <c r="AA95" t="s">
        <v>3</v>
      </c>
      <c r="AB95" t="s">
        <v>4</v>
      </c>
      <c r="AC95" t="s">
        <v>28</v>
      </c>
      <c r="AD95" t="s">
        <v>333</v>
      </c>
      <c r="AE95" t="s">
        <v>254</v>
      </c>
      <c r="AF95" t="s">
        <v>334</v>
      </c>
      <c r="AG95" t="s">
        <v>335</v>
      </c>
      <c r="AH95" t="s">
        <v>336</v>
      </c>
      <c r="AI95" t="s">
        <v>242</v>
      </c>
      <c r="AJ95" t="s">
        <v>335</v>
      </c>
    </row>
    <row r="96" spans="1:36" x14ac:dyDescent="0.3">
      <c r="A96" t="s">
        <v>146</v>
      </c>
      <c r="B96" t="s">
        <v>120</v>
      </c>
      <c r="C96" t="s">
        <v>122</v>
      </c>
      <c r="D96" t="s">
        <v>279</v>
      </c>
      <c r="E96" t="s">
        <v>280</v>
      </c>
      <c r="F96" t="s">
        <v>168</v>
      </c>
      <c r="G96" t="s">
        <v>158</v>
      </c>
      <c r="H96">
        <v>0</v>
      </c>
      <c r="I96">
        <v>0</v>
      </c>
      <c r="J96" s="145">
        <v>0</v>
      </c>
      <c r="K96" s="145">
        <v>0</v>
      </c>
      <c r="L96" s="145">
        <v>0</v>
      </c>
      <c r="M96" s="145">
        <v>0</v>
      </c>
      <c r="N96" s="145">
        <v>0</v>
      </c>
      <c r="O96" s="145">
        <v>0</v>
      </c>
      <c r="P96" s="145">
        <v>0</v>
      </c>
      <c r="Q96" s="145">
        <v>102361.1</v>
      </c>
      <c r="R96" s="145">
        <v>100</v>
      </c>
      <c r="T96"/>
      <c r="U96"/>
      <c r="V96"/>
      <c r="W96"/>
      <c r="X96"/>
      <c r="Y96"/>
      <c r="Z96" t="s">
        <v>2</v>
      </c>
      <c r="AA96" t="s">
        <v>3</v>
      </c>
      <c r="AB96" t="s">
        <v>4</v>
      </c>
      <c r="AC96" t="s">
        <v>28</v>
      </c>
      <c r="AD96" t="s">
        <v>333</v>
      </c>
      <c r="AE96" t="s">
        <v>254</v>
      </c>
      <c r="AF96" t="s">
        <v>334</v>
      </c>
      <c r="AG96" t="s">
        <v>329</v>
      </c>
      <c r="AH96" t="s">
        <v>330</v>
      </c>
      <c r="AI96" t="s">
        <v>331</v>
      </c>
      <c r="AJ96" t="s">
        <v>329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3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1.xml"/></Relationships>
</file>

<file path=customXml/_rels/item3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2.xml"/></Relationships>
</file>

<file path=customXml/_rels/item3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3.xml"/></Relationships>
</file>

<file path=customXml/_rels/item3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4.xml"/></Relationships>
</file>

<file path=customXml/_rels/item3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5.xml"/></Relationships>
</file>

<file path=customXml/_rels/item3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6.xml"/></Relationships>
</file>

<file path=customXml/_rels/item3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7.xml"/></Relationships>
</file>

<file path=customXml/_rels/item3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8.xml"/></Relationships>
</file>

<file path=customXml/_rels/item3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9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4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0.xml"/></Relationships>
</file>

<file path=customXml/_rels/item4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1.xml"/></Relationships>
</file>

<file path=customXml/_rels/item4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2.xml"/></Relationships>
</file>

<file path=customXml/_rels/item4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3.xml"/></Relationships>
</file>

<file path=customXml/_rels/item4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4.xml"/></Relationships>
</file>

<file path=customXml/_rels/item4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5.xml"/></Relationships>
</file>

<file path=customXml/_rels/item4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6.xml"/></Relationships>
</file>

<file path=customXml/_rels/item4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7.xml"/></Relationships>
</file>

<file path=customXml/_rels/item4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8.xml"/></Relationships>
</file>

<file path=customXml/_rels/item4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9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5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0.xml"/></Relationships>
</file>

<file path=customXml/_rels/item5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1.xml"/></Relationships>
</file>

<file path=customXml/_rels/item5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2.xml"/></Relationships>
</file>

<file path=customXml/_rels/item5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3.xml"/></Relationships>
</file>

<file path=customXml/_rels/item5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4.xml"/></Relationships>
</file>

<file path=customXml/_rels/item5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5.xml"/></Relationships>
</file>

<file path=customXml/_rels/item5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6.xml"/></Relationships>
</file>

<file path=customXml/_rels/item5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7.xml"/></Relationships>
</file>

<file path=customXml/_rels/item5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8.xml"/></Relationships>
</file>

<file path=customXml/_rels/item5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9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6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0.xml"/></Relationships>
</file>

<file path=customXml/_rels/item6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1.xml"/></Relationships>
</file>

<file path=customXml/_rels/item6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2.xml"/></Relationships>
</file>

<file path=customXml/_rels/item6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3.xml"/></Relationships>
</file>

<file path=customXml/_rels/item6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4.xml"/></Relationships>
</file>

<file path=customXml/_rels/item6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5.xml"/></Relationships>
</file>

<file path=customXml/_rels/item6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6.xml"/></Relationships>
</file>

<file path=customXml/_rels/item6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7.xml"/></Relationships>
</file>

<file path=customXml/_rels/item6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8.xml"/></Relationships>
</file>

<file path=customXml/_rels/item6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9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7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0.xml"/></Relationships>
</file>

<file path=customXml/_rels/item7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1.xml"/></Relationships>
</file>

<file path=customXml/_rels/item7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2.xml"/></Relationships>
</file>

<file path=customXml/_rels/item7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3.xml"/></Relationships>
</file>

<file path=customXml/_rels/item7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4.xml"/></Relationships>
</file>

<file path=customXml/_rels/item7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5.xml"/></Relationships>
</file>

<file path=customXml/_rels/item7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6.xml"/></Relationships>
</file>

<file path=customXml/_rels/item7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7.xml"/></Relationships>
</file>

<file path=customXml/_rels/item7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8.xml"/></Relationships>
</file>

<file path=customXml/_rels/item7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9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8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0.xml"/></Relationships>
</file>

<file path=customXml/_rels/item8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1.xml"/></Relationships>
</file>

<file path=customXml/_rels/item8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2.xml"/></Relationships>
</file>

<file path=customXml/_rels/item8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3.xml"/></Relationships>
</file>

<file path=customXml/_rels/item8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4.xml"/></Relationships>
</file>

<file path=customXml/_rels/item8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5.xml"/></Relationships>
</file>

<file path=customXml/_rels/item8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6.xml"/></Relationships>
</file>

<file path=customXml/_rels/item8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7.xml"/></Relationships>
</file>

<file path=customXml/_rels/item8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8.xml"/></Relationships>
</file>

<file path=customXml/_rels/item8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9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_rels/item9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0.xml"/></Relationships>
</file>

<file path=customXml/_rels/item9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1.xml"/></Relationships>
</file>

<file path=customXml/_rels/item9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2.xml"/></Relationships>
</file>

<file path=customXml/_rels/item9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3.xml"/></Relationships>
</file>

<file path=customXml/_rels/item9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4.xml"/></Relationships>
</file>

<file path=customXml/_rels/item9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5.xml"/></Relationships>
</file>

<file path=customXml/_rels/item9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6.xml"/></Relationships>
</file>

<file path=customXml/_rels/item9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7.xml"/></Relationships>
</file>

<file path=customXml/item1.xml>��< ? x m l   v e r s i o n = " 1 . 0 "   e n c o d i n g = " U T F - 1 6 " ? > < G e m i n i   x m l n s = " h t t p : / / g e m i n i / p i v o t c u s t o m i z a t i o n / 5 5 e d d 0 0 a - d 6 6 6 - 4 d c 4 - b b 0 e - b b 7 f 8 d a c a c 3 b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 N e z a o k r u ~e n o   P l a n   z a   2 0 2 3   H R K < / M e a s u r e N a m e > < D i s p l a y N a m e > N e z a o k r u ~e n o  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i t e m > < M e a s u r e N a m e > F I L T E R   A L L   %   P l a n   z a   2 0 2 2   E U R < / M e a s u r e N a m e > < D i s p l a y N a m e > F I L T E R   A L L   %   P l a n   z a   2 0 2 2   E U R < / D i s p l a y N a m e > < V i s i b l e > F a l s e < / V i s i b l e > < / i t e m > < i t e m > < M e a s u r e N a m e > %   P l a n   z a   2 0 2 2   E U R < / M e a s u r e N a m e > < D i s p l a y N a m e > %   P l a n   z a   2 0 2 2   E U R < / D i s p l a y N a m e > < V i s i b l e > F a l s e < / V i s i b l e > < / i t e m > < i t e m > < M e a s u r e N a m e > F I L T E R   A L L   %   P l a n   z a   2 0 2 3   E U R < / M e a s u r e N a m e > < D i s p l a y N a m e > F I L T E R   A L L   %   P l a n   z a   2 0 2 3   E U R < / D i s p l a y N a m e > < V i s i b l e > F a l s e < / V i s i b l e > < / i t e m > < i t e m > < M e a s u r e N a m e > %   P l a n   z a   2 0 2 3   E U R < / M e a s u r e N a m e > < D i s p l a y N a m e > %   P l a n   z a   2 0 2 3   E U R < / D i s p l a y N a m e > < V i s i b l e > F a l s e < / V i s i b l e > < / i t e m > < i t e m > < M e a s u r e N a m e > F I L T E R   A L L   %   P r o j e k c i j a   z a   2 0 2 4   E U R < / M e a s u r e N a m e > < D i s p l a y N a m e > F I L T E R   A L L   %   P r o j e k c i j a   z a   2 0 2 4   E U R < / D i s p l a y N a m e > < V i s i b l e > F a l s e < / V i s i b l e > < / i t e m > < i t e m > < M e a s u r e N a m e > %   P r o j e k c i j a   z a   2 0 2 3   E U R < / M e a s u r e N a m e > < D i s p l a y N a m e > %   P r o j e k c i j a   z a   2 0 2 3   E U R < / D i s p l a y N a m e > < V i s i b l e > F a l s e < / V i s i b l e > < / i t e m > < i t e m > < M e a s u r e N a m e > F I L T E R   A L L   %   P r o j e k c i j a   z a   2 0 2 5   E U R < / M e a s u r e N a m e > < D i s p l a y N a m e > F I L T E R   A L L   %   P r o j e k c i j a   z a   2 0 2 5   E U R < / D i s p l a y N a m e > < V i s i b l e > F a l s e < / V i s i b l e > < / i t e m > < i t e m > < M e a s u r e N a m e > %   P r o j e k c i j a   z a   2 0 2 5   E U R < / M e a s u r e N a m e > < D i s p l a y N a m e > %   P r o j e k c i j a   z a   2 0 2 5   E U R < / D i s p l a y N a m e > < V i s i b l e > F a l s e < / V i s i b l e > < / i t e m > < i t e m > < M e a s u r e N a m e > F I L T E R   A L L   %   P l a n   z a   2 0 2 2   H R K < / M e a s u r e N a m e > < D i s p l a y N a m e > F I L T E R   A L L   %   P l a n   z a   2 0 2 2   H R K < / D i s p l a y N a m e > < V i s i b l e > F a l s e < / V i s i b l e > < / i t e m > < i t e m > < M e a s u r e N a m e > %   P l a n   z a   2 0 2 2   H R K < / M e a s u r e N a m e > < D i s p l a y N a m e > %   P l a n   z a   2 0 2 2   H R K < / D i s p l a y N a m e > < V i s i b l e > F a l s e < / V i s i b l e > < / i t e m > < i t e m > < M e a s u r e N a m e > F I L T E R   A L L   %   P l a n   z a   2 0 2 3   H R K < / M e a s u r e N a m e > < D i s p l a y N a m e > F I L T E R   A L L   %   P l a n   z a   2 0 2 3   H R K < / D i s p l a y N a m e > < V i s i b l e > F a l s e < / V i s i b l e > < / i t e m > < i t e m > < M e a s u r e N a m e > %   P l a n   z a   2 0 2 3   H R K < / M e a s u r e N a m e > < D i s p l a y N a m e > %   P l a n   z a   2 0 2 3   H R K < / D i s p l a y N a m e > < V i s i b l e > F a l s e < / V i s i b l e > < / i t e m > < i t e m > < M e a s u r e N a m e > %   F I L T E R   A L L   P r o j e k c i j a   z a   2 0 2 4   H R K < / M e a s u r e N a m e > < D i s p l a y N a m e > %   F I L T E R   A L L   P r o j e k c i j a   z a   2 0 2 4   H R K < / D i s p l a y N a m e > < V i s i b l e > F a l s e < / V i s i b l e > < / i t e m > < i t e m > < M e a s u r e N a m e > %   P r o j e k c i j a   z a   2 0 2 4   H R K < / M e a s u r e N a m e > < D i s p l a y N a m e > %   P r o j e k c i j a   z a   2 0 2 4   H R K < / D i s p l a y N a m e > < V i s i b l e > F a l s e < / V i s i b l e > < / i t e m > < i t e m > < M e a s u r e N a m e > F I L T E R   A L L   %   P r o j e k c i j a   z a   2 0 2 5   H R K < / M e a s u r e N a m e > < D i s p l a y N a m e > F I L T E R   A L L   %   P r o j e k c i j a   z a   2 0 2 5   H R K < / D i s p l a y N a m e > < V i s i b l e > F a l s e < / V i s i b l e > < / i t e m > < i t e m > < M e a s u r e N a m e > %   P r o j e k c i j a   z a   2 0 2 5   H R K < / M e a s u r e N a m e > < D i s p l a y N a m e > %   P r o j e k c i j a   z a   2 0 2 5   H R K < / D i s p l a y N a m e > < V i s i b l e > F a l s e < / V i s i b l e > < / i t e m > < i t e m > < M e a s u r e N a m e > R a z l i k a   2 0 2 3 - 2 0 2 2   E U R < / M e a s u r e N a m e > < D i s p l a y N a m e > R a z l i k a   2 0 2 3 - 2 0 2 2   E U R < / D i s p l a y N a m e > < V i s i b l e > F a l s e < / V i s i b l e > < / i t e m > < i t e m > < M e a s u r e N a m e > %   R a z l i k a   2 0 2 3 - 2 0 2 2   E U R < / M e a s u r e N a m e > < D i s p l a y N a m e > %   R a z l i k a   2 0 2 3 - 2 0 2 2   E U R < / D i s p l a y N a m e > < V i s i b l e > F a l s e < / V i s i b l e > < / i t e m > < i t e m > < M e a s u r e N a m e > R a z l i k a   2 0 2 3 - 2 0 2 2   H R K < / M e a s u r e N a m e > < D i s p l a y N a m e > R a z l i k a   2 0 2 3 - 2 0 2 2   H R K < / D i s p l a y N a m e > < V i s i b l e > F a l s e < / V i s i b l e > < / i t e m > < i t e m > < M e a s u r e N a m e > %   R a z l i k a   2 0 2 3 - 2 0 2 2   H R K < / M e a s u r e N a m e > < D i s p l a y N a m e > %   R a z l i k a   2 0 2 3 - 2 0 2 2 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 %   R a z l i k a   2 0 2 4 - 2 0 2 3   E U R < / M e a s u r e N a m e > < D i s p l a y N a m e > %   R a z l i k a   2 0 2 4 - 2 0 2 3   E U R < / D i s p l a y N a m e > < V i s i b l e > F a l s e < / V i s i b l e > < / i t e m > < i t e m > < M e a s u r e N a m e > R a z l i k a   2 0 2 4 - 2 0 2 3   H R K < / M e a s u r e N a m e > < D i s p l a y N a m e > R a z l i k a   2 0 2 4 - 2 0 2 3   H R K < / D i s p l a y N a m e > < V i s i b l e > F a l s e < / V i s i b l e > < / i t e m > < i t e m > < M e a s u r e N a m e > %   R a z l i k a   2 0 2 4 - 2 0 2 3   H R K < / M e a s u r e N a m e > < D i s p l a y N a m e > %   R a z l i k a   2 0 2 4 - 2 0 2 3   H R K < / D i s p l a y N a m e > < V i s i b l e > F a l s e < / V i s i b l e > < / i t e m > < i t e m > < M e a s u r e N a m e > R a z l i k a   2 0 2 5 - 2 0 2 4   E U R < / M e a s u r e N a m e > < D i s p l a y N a m e > R a z l i k a   2 0 2 5 - 2 0 2 4   E U R < / D i s p l a y N a m e > < V i s i b l e > F a l s e < / V i s i b l e > < / i t e m > < i t e m > < M e a s u r e N a m e > %   R a z l i k a   2 0 2 5 - 2 0 2 4   E U R < / M e a s u r e N a m e > < D i s p l a y N a m e > %   R a z l i k a   2 0 2 5 - 2 0 2 4   E U R < / D i s p l a y N a m e > < V i s i b l e > F a l s e < / V i s i b l e > < / i t e m > < i t e m > < M e a s u r e N a m e > R a z l i k a   2 0 2 5 - 2 0 2 4   H R K < / M e a s u r e N a m e > < D i s p l a y N a m e > R a z l i k a   2 0 2 5 - 2 0 2 4   H R K < / D i s p l a y N a m e > < V i s i b l e > F a l s e < / V i s i b l e > < / i t e m > < i t e m > < M e a s u r e N a m e > %   R a z l i k a   2 0 2 5 - 2 0 2 4   H R K < / M e a s u r e N a m e > < D i s p l a y N a m e > %   R a z l i k a   2 0 2 5 - 2 0 2 4 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c 4 1 a c a 9 5 - f 1 1 d - 4 8 8 9 - a 1 4 c - 8 c 0 d 7 d 7 8 9 b 4 6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 N e z a o k r u ~e n o   P l a n   z a   2 0 2 3   H R K < / M e a s u r e N a m e > < D i s p l a y N a m e > N e z a o k r u ~e n o  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i t e m > < M e a s u r e N a m e > F I L T E R   A L L   %   P l a n   z a   2 0 2 2   E U R < / M e a s u r e N a m e > < D i s p l a y N a m e > F I L T E R   A L L   %   P l a n   z a   2 0 2 2   E U R < / D i s p l a y N a m e > < V i s i b l e > F a l s e < / V i s i b l e > < / i t e m > < i t e m > < M e a s u r e N a m e > %   P l a n   z a   2 0 2 2   E U R < / M e a s u r e N a m e > < D i s p l a y N a m e > %   P l a n   z a   2 0 2 2   E U R < / D i s p l a y N a m e > < V i s i b l e > F a l s e < / V i s i b l e > < / i t e m > < i t e m > < M e a s u r e N a m e > F I L T E R   A L L   %   P l a n   z a   2 0 2 3   E U R < / M e a s u r e N a m e > < D i s p l a y N a m e > F I L T E R   A L L   %   P l a n   z a   2 0 2 3   E U R < / D i s p l a y N a m e > < V i s i b l e > F a l s e < / V i s i b l e > < / i t e m > < i t e m > < M e a s u r e N a m e > %   P l a n   z a   2 0 2 3   E U R < / M e a s u r e N a m e > < D i s p l a y N a m e > %   P l a n   z a   2 0 2 3   E U R < / D i s p l a y N a m e > < V i s i b l e > F a l s e < / V i s i b l e > < / i t e m > < i t e m > < M e a s u r e N a m e > F I L T E R   A L L   %   P r o j e k c i j a   z a   2 0 2 4   E U R < / M e a s u r e N a m e > < D i s p l a y N a m e > F I L T E R   A L L   %   P r o j e k c i j a   z a   2 0 2 4   E U R < / D i s p l a y N a m e > < V i s i b l e > F a l s e < / V i s i b l e > < / i t e m > < i t e m > < M e a s u r e N a m e > %   P r o j e k c i j a   z a   2 0 2 3   E U R < / M e a s u r e N a m e > < D i s p l a y N a m e > %   P r o j e k c i j a   z a   2 0 2 3   E U R < / D i s p l a y N a m e > < V i s i b l e > F a l s e < / V i s i b l e > < / i t e m > < i t e m > < M e a s u r e N a m e > F I L T E R   A L L   %   P r o j e k c i j a   z a   2 0 2 5   E U R < / M e a s u r e N a m e > < D i s p l a y N a m e > F I L T E R   A L L   %   P r o j e k c i j a   z a   2 0 2 5   E U R < / D i s p l a y N a m e > < V i s i b l e > F a l s e < / V i s i b l e > < / i t e m > < i t e m > < M e a s u r e N a m e > %   P r o j e k c i j a   z a   2 0 2 5   E U R < / M e a s u r e N a m e > < D i s p l a y N a m e > %   P r o j e k c i j a   z a   2 0 2 5   E U R < / D i s p l a y N a m e > < V i s i b l e > F a l s e < / V i s i b l e > < / i t e m > < i t e m > < M e a s u r e N a m e > F I L T E R   A L L   %   P l a n   z a   2 0 2 2   H R K < / M e a s u r e N a m e > < D i s p l a y N a m e > F I L T E R   A L L   %   P l a n   z a   2 0 2 2   H R K < / D i s p l a y N a m e > < V i s i b l e > F a l s e < / V i s i b l e > < / i t e m > < i t e m > < M e a s u r e N a m e > %   P l a n   z a   2 0 2 2   H R K < / M e a s u r e N a m e > < D i s p l a y N a m e > %   P l a n   z a   2 0 2 2   H R K < / D i s p l a y N a m e > < V i s i b l e > F a l s e < / V i s i b l e > < / i t e m > < i t e m > < M e a s u r e N a m e > F I L T E R   A L L   %   P l a n   z a   2 0 2 3   H R K < / M e a s u r e N a m e > < D i s p l a y N a m e > F I L T E R   A L L   %   P l a n   z a   2 0 2 3   H R K < / D i s p l a y N a m e > < V i s i b l e > F a l s e < / V i s i b l e > < / i t e m > < i t e m > < M e a s u r e N a m e > %   P l a n   z a   2 0 2 3   H R K < / M e a s u r e N a m e > < D i s p l a y N a m e > %   P l a n   z a   2 0 2 3   H R K < / D i s p l a y N a m e > < V i s i b l e > F a l s e < / V i s i b l e > < / i t e m > < i t e m > < M e a s u r e N a m e > %   F I L T E R   A L L   P r o j e k c i j a   z a   2 0 2 4   H R K < / M e a s u r e N a m e > < D i s p l a y N a m e > %   F I L T E R   A L L   P r o j e k c i j a   z a   2 0 2 4   H R K < / D i s p l a y N a m e > < V i s i b l e > F a l s e < / V i s i b l e > < / i t e m > < i t e m > < M e a s u r e N a m e > %   P r o j e k c i j a   z a   2 0 2 4   H R K < / M e a s u r e N a m e > < D i s p l a y N a m e > %   P r o j e k c i j a   z a   2 0 2 4   H R K < / D i s p l a y N a m e > < V i s i b l e > F a l s e < / V i s i b l e > < / i t e m > < i t e m > < M e a s u r e N a m e > F I L T E R   A L L   %   P r o j e k c i j a   z a   2 0 2 5   H R K < / M e a s u r e N a m e > < D i s p l a y N a m e > F I L T E R   A L L   %   P r o j e k c i j a   z a   2 0 2 5   H R K < / D i s p l a y N a m e > < V i s i b l e > F a l s e < / V i s i b l e > < / i t e m > < i t e m > < M e a s u r e N a m e > %   P r o j e k c i j a   z a   2 0 2 5   H R K < / M e a s u r e N a m e > < D i s p l a y N a m e > %   P r o j e k c i j a   z a   2 0 2 5   H R K < / D i s p l a y N a m e > < V i s i b l e > F a l s e < / V i s i b l e > < / i t e m > < i t e m > < M e a s u r e N a m e > R a z l i k a   2 0 2 3 - 2 0 2 2   E U R < / M e a s u r e N a m e > < D i s p l a y N a m e > R a z l i k a   2 0 2 3 - 2 0 2 2   E U R < / D i s p l a y N a m e > < V i s i b l e > F a l s e < / V i s i b l e > < / i t e m > < i t e m > < M e a s u r e N a m e > %   R a z l i k a   2 0 2 3 - 2 0 2 2   E U R < / M e a s u r e N a m e > < D i s p l a y N a m e > %   R a z l i k a   2 0 2 3 - 2 0 2 2   E U R < / D i s p l a y N a m e > < V i s i b l e > F a l s e < / V i s i b l e > < / i t e m > < i t e m > < M e a s u r e N a m e > R a z l i k a   2 0 2 3 - 2 0 2 2   H R K < / M e a s u r e N a m e > < D i s p l a y N a m e > R a z l i k a   2 0 2 3 - 2 0 2 2   H R K < / D i s p l a y N a m e > < V i s i b l e > F a l s e < / V i s i b l e > < / i t e m > < i t e m > < M e a s u r e N a m e > %   R a z l i k a   2 0 2 3 - 2 0 2 2   H R K < / M e a s u r e N a m e > < D i s p l a y N a m e > %   R a z l i k a   2 0 2 3 - 2 0 2 2 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 %   R a z l i k a   2 0 2 4 - 2 0 2 3   E U R < / M e a s u r e N a m e > < D i s p l a y N a m e > %   R a z l i k a   2 0 2 4 - 2 0 2 3   E U R < / D i s p l a y N a m e > < V i s i b l e > F a l s e < / V i s i b l e > < / i t e m > < i t e m > < M e a s u r e N a m e > R a z l i k a   2 0 2 4 - 2 0 2 3   H R K < / M e a s u r e N a m e > < D i s p l a y N a m e > R a z l i k a   2 0 2 4 - 2 0 2 3   H R K < / D i s p l a y N a m e > < V i s i b l e > F a l s e < / V i s i b l e > < / i t e m > < i t e m > < M e a s u r e N a m e > %   R a z l i k a   2 0 2 4 - 2 0 2 3   H R K < / M e a s u r e N a m e > < D i s p l a y N a m e > %   R a z l i k a   2 0 2 4 - 2 0 2 3   H R K < / D i s p l a y N a m e > < V i s i b l e > F a l s e < / V i s i b l e > < / i t e m > < i t e m > < M e a s u r e N a m e > R a z l i k a   2 0 2 5 - 2 0 2 4   E U R < / M e a s u r e N a m e > < D i s p l a y N a m e > R a z l i k a   2 0 2 5 - 2 0 2 4   E U R < / D i s p l a y N a m e > < V i s i b l e > F a l s e < / V i s i b l e > < / i t e m > < i t e m > < M e a s u r e N a m e > %   R a z l i k a   2 0 2 5 - 2 0 2 4   E U R < / M e a s u r e N a m e > < D i s p l a y N a m e > %   R a z l i k a   2 0 2 5 - 2 0 2 4   E U R < / D i s p l a y N a m e > < V i s i b l e > F a l s e < / V i s i b l e > < / i t e m > < i t e m > < M e a s u r e N a m e > R a z l i k a   2 0 2 5 - 2 0 2 4   H R K < / M e a s u r e N a m e > < D i s p l a y N a m e > R a z l i k a   2 0 2 5 - 2 0 2 4   H R K < / D i s p l a y N a m e > < V i s i b l e > F a l s e < / V i s i b l e > < / i t e m > < i t e m > < M e a s u r e N a m e > %   R a z l i k a   2 0 2 5 - 2 0 2 4   H R K < / M e a s u r e N a m e > < D i s p l a y N a m e > %   R a z l i k a   2 0 2 5 - 2 0 2 4 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5 5 1 c e 5 f 5 - 8 b c b - 4 e 1 a - 8 6 d b - 1 3 c 6 0 1 2 9 7 1 8 2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2 2 d b 6 2 2 a - 6 e 2 8 - 4 c 4 a - a 6 2 9 - 1 b 6 5 b 8 3 b 7 3 1 2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i t e m > < M e a s u r e N a m e > F I L T E R   A L L   %   P l a n   z a   2 0 2 2   E U R < / M e a s u r e N a m e > < D i s p l a y N a m e > F I L T E R   A L L   %   P l a n   z a   2 0 2 2   E U R < / D i s p l a y N a m e > < V i s i b l e > F a l s e < / V i s i b l e > < / i t e m > < i t e m > < M e a s u r e N a m e > %   P l a n   z a   2 0 2 2   E U R < / M e a s u r e N a m e > < D i s p l a y N a m e > %   P l a n   z a   2 0 2 2   E U R < / D i s p l a y N a m e > < V i s i b l e > F a l s e < / V i s i b l e > < / i t e m > < i t e m > < M e a s u r e N a m e > F I L T E R   A L L   %   P l a n   z a   2 0 2 3   E U R < / M e a s u r e N a m e > < D i s p l a y N a m e > F I L T E R   A L L   %   P l a n   z a   2 0 2 3   E U R < / D i s p l a y N a m e > < V i s i b l e > F a l s e < / V i s i b l e > < / i t e m > < i t e m > < M e a s u r e N a m e > %   P l a n   z a   2 0 2 3   E U R < / M e a s u r e N a m e > < D i s p l a y N a m e > %   P l a n   z a   2 0 2 3   E U R < / D i s p l a y N a m e > < V i s i b l e > F a l s e < / V i s i b l e > < / i t e m > < i t e m > < M e a s u r e N a m e > F I L T E R   A L L   %   P l a n   z a   2 0 2 2   H R K < / M e a s u r e N a m e > < D i s p l a y N a m e > F I L T E R   A L L   %   P l a n   z a   2 0 2 2   H R K < / D i s p l a y N a m e > < V i s i b l e > F a l s e < / V i s i b l e > < / i t e m > < i t e m > < M e a s u r e N a m e > %   P l a n   z a   2 0 2 2   H R K < / M e a s u r e N a m e > < D i s p l a y N a m e > %   P l a n   z a   2 0 2 2   H R K < / D i s p l a y N a m e > < V i s i b l e > F a l s e < / V i s i b l e > < / i t e m > < i t e m > < M e a s u r e N a m e > F I L T E R   A L L   %   P l a n   z a   2 0 2 3   H R K < / M e a s u r e N a m e > < D i s p l a y N a m e > F I L T E R   A L L   %   P l a n   z a   2 0 2 3   H R K < / D i s p l a y N a m e > < V i s i b l e > F a l s e < / V i s i b l e > < / i t e m > < i t e m > < M e a s u r e N a m e > %   P l a n   z a   2 0 2 3   H R K < / M e a s u r e N a m e > < D i s p l a y N a m e > %   P l a n   z a   2 0 2 3   H R K < / D i s p l a y N a m e > < V i s i b l e > F a l s e < / V i s i b l e > < / i t e m > < i t e m > < M e a s u r e N a m e > F I L T E R   A L L   %   P r o j e k c i j a   z a   2 0 2 4   E U R < / M e a s u r e N a m e > < D i s p l a y N a m e > F I L T E R   A L L   %   P r o j e k c i j a   z a   2 0 2 4   E U R < / D i s p l a y N a m e > < V i s i b l e > F a l s e < / V i s i b l e > < / i t e m > < i t e m > < M e a s u r e N a m e > %   P r o j e k c i j a   z a   2 0 2 3   E U R < / M e a s u r e N a m e > < D i s p l a y N a m e > %   P r o j e k c i j a   z a   2 0 2 3   E U R < / D i s p l a y N a m e > < V i s i b l e > F a l s e < / V i s i b l e > < / i t e m > < i t e m > < M e a s u r e N a m e > F I L T E R   A L L   %   P r o j e k c i j a   z a   2 0 2 5   E U R < / M e a s u r e N a m e > < D i s p l a y N a m e > F I L T E R   A L L   %   P r o j e k c i j a   z a   2 0 2 5   E U R < / D i s p l a y N a m e > < V i s i b l e > F a l s e < / V i s i b l e > < / i t e m > < i t e m > < M e a s u r e N a m e > %   P r o j e k c i j a   z a   2 0 2 5   E U R < / M e a s u r e N a m e > < D i s p l a y N a m e > %   P r o j e k c i j a   z a   2 0 2 5   E U R < / D i s p l a y N a m e > < V i s i b l e > F a l s e < / V i s i b l e > < / i t e m > < i t e m > < M e a s u r e N a m e > %   F I L T E R   A L L   P r o j e k c i j a   z a   2 0 2 4   H R K < / M e a s u r e N a m e > < D i s p l a y N a m e > %   F I L T E R   A L L   P r o j e k c i j a   z a   2 0 2 4   H R K < / D i s p l a y N a m e > < V i s i b l e > F a l s e < / V i s i b l e > < / i t e m > < i t e m > < M e a s u r e N a m e > %   P r o j e k c i j a   z a   2 0 2 4   H R K < / M e a s u r e N a m e > < D i s p l a y N a m e > %   P r o j e k c i j a   z a   2 0 2 4   H R K < / D i s p l a y N a m e > < V i s i b l e > F a l s e < / V i s i b l e > < / i t e m > < i t e m > < M e a s u r e N a m e > F I L T E R   A L L   %   P r o j e k c i j a   z a   2 0 2 5   H R K < / M e a s u r e N a m e > < D i s p l a y N a m e > F I L T E R   A L L   %   P r o j e k c i j a   z a   2 0 2 5   H R K < / D i s p l a y N a m e > < V i s i b l e > F a l s e < / V i s i b l e > < / i t e m > < i t e m > < M e a s u r e N a m e > %   P r o j e k c i j a   z a   2 0 2 5   H R K < / M e a s u r e N a m e > < D i s p l a y N a m e > %   P r o j e k c i j a   z a   2 0 2 5   H R K < / D i s p l a y N a m e > < V i s i b l e > F a l s e < / V i s i b l e > < / i t e m > < i t e m > < M e a s u r e N a m e > R a z l i k a   2 0 2 3 - 2 0 2 2   E U R < / M e a s u r e N a m e > < D i s p l a y N a m e > R a z l i k a   2 0 2 3 - 2 0 2 2   E U R < / D i s p l a y N a m e > < V i s i b l e > F a l s e < / V i s i b l e > < / i t e m > < i t e m > < M e a s u r e N a m e > %   R a z l i k a   2 0 2 3 - 2 0 2 2   E U R < / M e a s u r e N a m e > < D i s p l a y N a m e > %   R a z l i k a   2 0 2 3 - 2 0 2 2   E U R < / D i s p l a y N a m e > < V i s i b l e > F a l s e < / V i s i b l e > < / i t e m > < i t e m > < M e a s u r e N a m e > R a z l i k a   2 0 2 3 - 2 0 2 2   H R K < / M e a s u r e N a m e > < D i s p l a y N a m e > R a z l i k a   2 0 2 3 - 2 0 2 2   H R K < / D i s p l a y N a m e > < V i s i b l e > F a l s e < / V i s i b l e > < / i t e m > < i t e m > < M e a s u r e N a m e > %   R a z l i k a   2 0 2 3 - 2 0 2 2   H R K < / M e a s u r e N a m e > < D i s p l a y N a m e > %   R a z l i k a   2 0 2 3 - 2 0 2 2 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 %   R a z l i k a   2 0 2 4 - 2 0 2 3   E U R < / M e a s u r e N a m e > < D i s p l a y N a m e > %   R a z l i k a   2 0 2 4 - 2 0 2 3   E U R < / D i s p l a y N a m e > < V i s i b l e > F a l s e < / V i s i b l e > < / i t e m > < i t e m > < M e a s u r e N a m e > R a z l i k a   2 0 2 4 - 2 0 2 3   H R K < / M e a s u r e N a m e > < D i s p l a y N a m e > R a z l i k a   2 0 2 4 - 2 0 2 3   H R K < / D i s p l a y N a m e > < V i s i b l e > F a l s e < / V i s i b l e > < / i t e m > < i t e m > < M e a s u r e N a m e > N e z a o k r u ~e n o   P l a n   z a   2 0 2 3   H R K < / M e a s u r e N a m e > < D i s p l a y N a m e > N e z a o k r u ~e n o   P l a n   z a   2 0 2 3   H R K < / D i s p l a y N a m e > < V i s i b l e > F a l s e < / V i s i b l e > < / i t e m > < i t e m > < M e a s u r e N a m e > %   R a z l i k a   2 0 2 4 - 2 0 2 3   H R K < / M e a s u r e N a m e > < D i s p l a y N a m e > %   R a z l i k a   2 0 2 4 - 2 0 2 3   H R K < / D i s p l a y N a m e > < V i s i b l e > F a l s e < / V i s i b l e > < / i t e m > < i t e m > < M e a s u r e N a m e > R a z l i k a   2 0 2 5 - 2 0 2 4   E U R < / M e a s u r e N a m e > < D i s p l a y N a m e > R a z l i k a   2 0 2 5 - 2 0 2 4   E U R < / D i s p l a y N a m e > < V i s i b l e > F a l s e < / V i s i b l e > < / i t e m > < i t e m > < M e a s u r e N a m e > %   R a z l i k a   2 0 2 5 - 2 0 2 4   E U R < / M e a s u r e N a m e > < D i s p l a y N a m e > %   R a z l i k a   2 0 2 5 - 2 0 2 4   E U R < / D i s p l a y N a m e > < V i s i b l e > F a l s e < / V i s i b l e > < / i t e m > < i t e m > < M e a s u r e N a m e > R a z l i k a   2 0 2 5 - 2 0 2 4   H R K < / M e a s u r e N a m e > < D i s p l a y N a m e > R a z l i k a   2 0 2 5 - 2 0 2 4   H R K < / D i s p l a y N a m e > < V i s i b l e > F a l s e < / V i s i b l e > < / i t e m > < i t e m > < M e a s u r e N a m e > %   R a z l i k a   2 0 2 5 - 2 0 2 4   H R K < / M e a s u r e N a m e > < D i s p l a y N a m e > %   R a z l i k a   2 0 2 5 - 2 0 2 4 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b 1 2 6 5 6 7 f - a 4 e 9 - 4 4 1 a - 9 8 e c - 0 2 b 1 5 b b e 1 c e 1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d 5 c 0 d d 7 a - 7 3 4 b - 4 d 9 7 - a a 6 9 - f 6 b f 5 f 7 7 f e d 7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 N e z a o k r u ~e n o   P l a n   z a   2 0 2 3   H R K < / M e a s u r e N a m e > < D i s p l a y N a m e > N e z a o k r u ~e n o  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i t e m > < M e a s u r e N a m e > F I L T E R   A L L   %   P l a n   z a   2 0 2 2   E U R < / M e a s u r e N a m e > < D i s p l a y N a m e > F I L T E R   A L L   %   P l a n   z a   2 0 2 2   E U R < / D i s p l a y N a m e > < V i s i b l e > F a l s e < / V i s i b l e > < / i t e m > < i t e m > < M e a s u r e N a m e > %   P l a n   z a   2 0 2 2   E U R < / M e a s u r e N a m e > < D i s p l a y N a m e > %   P l a n   z a   2 0 2 2   E U R < / D i s p l a y N a m e > < V i s i b l e > F a l s e < / V i s i b l e > < / i t e m > < i t e m > < M e a s u r e N a m e > F I L T E R   A L L   %   P l a n   z a   2 0 2 3   E U R < / M e a s u r e N a m e > < D i s p l a y N a m e > F I L T E R   A L L   %   P l a n   z a   2 0 2 3   E U R < / D i s p l a y N a m e > < V i s i b l e > F a l s e < / V i s i b l e > < / i t e m > < i t e m > < M e a s u r e N a m e > %   P l a n   z a   2 0 2 3   E U R < / M e a s u r e N a m e > < D i s p l a y N a m e > %   P l a n   z a   2 0 2 3   E U R < / D i s p l a y N a m e > < V i s i b l e > F a l s e < / V i s i b l e > < / i t e m > < i t e m > < M e a s u r e N a m e > F I L T E R   A L L   %   P r o j e k c i j a   z a   2 0 2 4   E U R < / M e a s u r e N a m e > < D i s p l a y N a m e > F I L T E R   A L L   %   P r o j e k c i j a   z a   2 0 2 4   E U R < / D i s p l a y N a m e > < V i s i b l e > F a l s e < / V i s i b l e > < / i t e m > < i t e m > < M e a s u r e N a m e > %   P r o j e k c i j a   z a   2 0 2 3   E U R < / M e a s u r e N a m e > < D i s p l a y N a m e > %   P r o j e k c i j a   z a   2 0 2 3   E U R < / D i s p l a y N a m e > < V i s i b l e > F a l s e < / V i s i b l e > < / i t e m > < i t e m > < M e a s u r e N a m e > F I L T E R   A L L   %   P r o j e k c i j a   z a   2 0 2 5   E U R < / M e a s u r e N a m e > < D i s p l a y N a m e > F I L T E R   A L L   %   P r o j e k c i j a   z a   2 0 2 5   E U R < / D i s p l a y N a m e > < V i s i b l e > F a l s e < / V i s i b l e > < / i t e m > < i t e m > < M e a s u r e N a m e > %   P r o j e k c i j a   z a   2 0 2 5   E U R < / M e a s u r e N a m e > < D i s p l a y N a m e > %   P r o j e k c i j a   z a   2 0 2 5   E U R < / D i s p l a y N a m e > < V i s i b l e > F a l s e < / V i s i b l e > < / i t e m > < i t e m > < M e a s u r e N a m e > F I L T E R   A L L   %   P l a n   z a   2 0 2 2   H R K < / M e a s u r e N a m e > < D i s p l a y N a m e > F I L T E R   A L L   %   P l a n   z a   2 0 2 2   H R K < / D i s p l a y N a m e > < V i s i b l e > F a l s e < / V i s i b l e > < / i t e m > < i t e m > < M e a s u r e N a m e > %   P l a n   z a   2 0 2 2   H R K < / M e a s u r e N a m e > < D i s p l a y N a m e > %   P l a n   z a   2 0 2 2   H R K < / D i s p l a y N a m e > < V i s i b l e > F a l s e < / V i s i b l e > < / i t e m > < i t e m > < M e a s u r e N a m e > F I L T E R   A L L   %   P l a n   z a   2 0 2 3   H R K < / M e a s u r e N a m e > < D i s p l a y N a m e > F I L T E R   A L L   %   P l a n   z a   2 0 2 3   H R K < / D i s p l a y N a m e > < V i s i b l e > F a l s e < / V i s i b l e > < / i t e m > < i t e m > < M e a s u r e N a m e > %   P l a n   z a   2 0 2 3   H R K < / M e a s u r e N a m e > < D i s p l a y N a m e > %   P l a n   z a   2 0 2 3   H R K < / D i s p l a y N a m e > < V i s i b l e > F a l s e < / V i s i b l e > < / i t e m > < i t e m > < M e a s u r e N a m e > %   F I L T E R   A L L   P r o j e k c i j a   z a   2 0 2 4   H R K < / M e a s u r e N a m e > < D i s p l a y N a m e > %   F I L T E R   A L L   P r o j e k c i j a   z a   2 0 2 4   H R K < / D i s p l a y N a m e > < V i s i b l e > F a l s e < / V i s i b l e > < / i t e m > < i t e m > < M e a s u r e N a m e > %   P r o j e k c i j a   z a   2 0 2 4   H R K < / M e a s u r e N a m e > < D i s p l a y N a m e > %   P r o j e k c i j a   z a   2 0 2 4   H R K < / D i s p l a y N a m e > < V i s i b l e > F a l s e < / V i s i b l e > < / i t e m > < i t e m > < M e a s u r e N a m e > F I L T E R   A L L   %   P r o j e k c i j a   z a   2 0 2 5   H R K < / M e a s u r e N a m e > < D i s p l a y N a m e > F I L T E R   A L L   %   P r o j e k c i j a   z a   2 0 2 5   H R K < / D i s p l a y N a m e > < V i s i b l e > F a l s e < / V i s i b l e > < / i t e m > < i t e m > < M e a s u r e N a m e > %   P r o j e k c i j a   z a   2 0 2 5   H R K < / M e a s u r e N a m e > < D i s p l a y N a m e > %   P r o j e k c i j a   z a   2 0 2 5   H R K < / D i s p l a y N a m e > < V i s i b l e > F a l s e < / V i s i b l e > < / i t e m > < i t e m > < M e a s u r e N a m e > R a z l i k a   2 0 2 3 - 2 0 2 2   E U R < / M e a s u r e N a m e > < D i s p l a y N a m e > R a z l i k a   2 0 2 3 - 2 0 2 2   E U R < / D i s p l a y N a m e > < V i s i b l e > F a l s e < / V i s i b l e > < / i t e m > < i t e m > < M e a s u r e N a m e > %   R a z l i k a   2 0 2 3 - 2 0 2 2   E U R < / M e a s u r e N a m e > < D i s p l a y N a m e > %   R a z l i k a   2 0 2 3 - 2 0 2 2   E U R < / D i s p l a y N a m e > < V i s i b l e > F a l s e < / V i s i b l e > < / i t e m > < i t e m > < M e a s u r e N a m e > R a z l i k a   2 0 2 3 - 2 0 2 2   H R K < / M e a s u r e N a m e > < D i s p l a y N a m e > R a z l i k a   2 0 2 3 - 2 0 2 2   H R K < / D i s p l a y N a m e > < V i s i b l e > F a l s e < / V i s i b l e > < / i t e m > < i t e m > < M e a s u r e N a m e > %   R a z l i k a   2 0 2 3 - 2 0 2 2   H R K < / M e a s u r e N a m e > < D i s p l a y N a m e > %   R a z l i k a   2 0 2 3 - 2 0 2 2 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 %   R a z l i k a   2 0 2 4 - 2 0 2 3   E U R < / M e a s u r e N a m e > < D i s p l a y N a m e > %   R a z l i k a   2 0 2 4 - 2 0 2 3   E U R < / D i s p l a y N a m e > < V i s i b l e > F a l s e < / V i s i b l e > < / i t e m > < i t e m > < M e a s u r e N a m e > R a z l i k a   2 0 2 4 - 2 0 2 3   H R K < / M e a s u r e N a m e > < D i s p l a y N a m e > R a z l i k a   2 0 2 4 - 2 0 2 3   H R K < / D i s p l a y N a m e > < V i s i b l e > F a l s e < / V i s i b l e > < / i t e m > < i t e m > < M e a s u r e N a m e > %   R a z l i k a   2 0 2 4 - 2 0 2 3   H R K < / M e a s u r e N a m e > < D i s p l a y N a m e > %   R a z l i k a   2 0 2 4 - 2 0 2 3   H R K < / D i s p l a y N a m e > < V i s i b l e > F a l s e < / V i s i b l e > < / i t e m > < i t e m > < M e a s u r e N a m e > R a z l i k a   2 0 2 5 - 2 0 2 4   E U R < / M e a s u r e N a m e > < D i s p l a y N a m e > R a z l i k a   2 0 2 5 - 2 0 2 4   E U R < / D i s p l a y N a m e > < V i s i b l e > F a l s e < / V i s i b l e > < / i t e m > < i t e m > < M e a s u r e N a m e > %   R a z l i k a   2 0 2 5 - 2 0 2 4   E U R < / M e a s u r e N a m e > < D i s p l a y N a m e > %   R a z l i k a   2 0 2 5 - 2 0 2 4   E U R < / D i s p l a y N a m e > < V i s i b l e > F a l s e < / V i s i b l e > < / i t e m > < i t e m > < M e a s u r e N a m e > R a z l i k a   2 0 2 5 - 2 0 2 4   H R K < / M e a s u r e N a m e > < D i s p l a y N a m e > R a z l i k a   2 0 2 5 - 2 0 2 4   H R K < / D i s p l a y N a m e > < V i s i b l e > F a l s e < / V i s i b l e > < / i t e m > < i t e m > < M e a s u r e N a m e > %   R a z l i k a   2 0 2 5 - 2 0 2 4   H R K < / M e a s u r e N a m e > < D i s p l a y N a m e > %   R a z l i k a   2 0 2 5 - 2 0 2 4 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8 f a b 9 8 7 b - 3 3 c e - 4 f 2 3 - 8 7 5 e - c 4 f 7 8 7 6 7 0 5 2 8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c 0 c 0 4 4 c b - 9 e f 6 - 4 7 d 9 - 8 f 5 0 - d 0 5 8 1 b 8 a 4 5 f 3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a 6 5 1 e d 2 8 - c 2 4 2 - 4 e 6 7 - a f 5 3 - 8 8 9 0 d 1 e 4 3 3 8 9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 I Z V R `E N J E   P R E T H O D N A   f < / M e a s u r e N a m e > < D i s p l a y N a m e > I Z V R `E N J E   P R E T H O D N A   f < / D i s p l a y N a m e > < V i s i b l e > F a l s e < / V i s i b l e > < / i t e m > < i t e m > < M e a s u r e N a m e > I Z V R `E N J E   P R E T H O D N A   9 2 1 1   P r i j .   s r e d .   i z   P r e t h .   f < / M e a s u r e N a m e > < D i s p l a y N a m e > I Z V R `E N J E   P R E T H O D N A   9 2 1 1   P r i j .   s r e d .   i z   P r e t h .   f < / D i s p l a y N a m e > < V i s i b l e > F a l s e < / V i s i b l e > < / i t e m > < i t e m > < M e a s u r e N a m e > I Z V R `E N J E   P R E T H O D N A   9 2 1 2   P r i j .   s r e d .   u   S l j e d .   g o d .   f < / M e a s u r e N a m e > < D i s p l a y N a m e > I Z V R `E N J E   P R E T H O D N A   9 2 1 2   P r i j .   s r e d .   u   S l j e d .   g o d .   f < / D i s p l a y N a m e > < V i s i b l e > F a l s e < / V i s i b l e > < / i t e m > < i t e m > < M e a s u r e N a m e > I Z V R `E N J E   P R E T H O D N A   F I L T E R   f < / M e a s u r e N a m e > < D i s p l a y N a m e > I Z V R `E N J E   P R E T H O D N A   F I L T E R   f < / D i s p l a y N a m e > < V i s i b l e > F a l s e < / V i s i b l e > < / i t e m > < i t e m > < M e a s u r e N a m e > I Z V R `E N J E   T E K U A   f < / M e a s u r e N a m e > < D i s p l a y N a m e > I Z V R `E N J E   T E K U A   f < / D i s p l a y N a m e > < V i s i b l e > F a l s e < / V i s i b l e > < / i t e m > < i t e m > < M e a s u r e N a m e > I Z V R `E N J E   T E K U A   9 2 1 1   P r i j .   s r e d .   i z   P r e t h .   f < / M e a s u r e N a m e > < D i s p l a y N a m e > I Z V R `E N J E   T E K U A   9 2 1 1   P r i j .   s r e d .   i z   P r e t h .   f < / D i s p l a y N a m e > < V i s i b l e > F a l s e < / V i s i b l e > < / i t e m > < i t e m > < M e a s u r e N a m e > I Z V R `E N J E   T E K U A   9 2 1 2   P r i j .   s r e d .   u   S l j e d .   f < / M e a s u r e N a m e > < D i s p l a y N a m e > I Z V R `E N J E   T E K U A   9 2 1 2   P r i j .   s r e d .   u   S l j e d .   f < / D i s p l a y N a m e > < V i s i b l e > F a l s e < / V i s i b l e > < / i t e m > < i t e m > < M e a s u r e N a m e > I Z V R `E N J E   T E K U A   F I L T E R   f < / M e a s u r e N a m e > < D i s p l a y N a m e > I Z V R `E N J E   T E K U A   F I L T E R   f < / D i s p l a y N a m e > < V i s i b l e > F a l s e < / V i s i b l e > < / i t e m > < i t e m > < M e a s u r e N a m e > I Z V O R N I   P L A N   I L I   R E B A L A N S   Z A   T E K U U   f < / M e a s u r e N a m e > < D i s p l a y N a m e > I Z V O R N I   P L A N   I L I   R E B A L A N S   Z A   T E K U U   f < / D i s p l a y N a m e > < V i s i b l e > F a l s e < / V i s i b l e > < / i t e m > < i t e m > < M e a s u r e N a m e > I Z V O R N I   P L A N   I L I   R E B A L A N S   Z A   T E K U U   9 2 1 1   P r i j .   s r e d .   i z   P r e t h .   f < / M e a s u r e N a m e > < D i s p l a y N a m e > I Z V O R N I   P L A N   I L I   R E B A L A N S   Z A   T E K U U   9 2 1 1   P r i j .   s r e d .   i z   P r e t h .   f < / D i s p l a y N a m e > < V i s i b l e > F a l s e < / V i s i b l e > < / i t e m > < i t e m > < M e a s u r e N a m e > I Z V O R N I   P L A N   I L I   R E B A L A N S   Z A   T E K U U   9 2 1 2   P r i j .   s r e d .   u   S l j e d .   g o d .   f < / M e a s u r e N a m e > < D i s p l a y N a m e > I Z V O R N I   P L A N   I L I   R E B A L A N S   Z A   T E K U U   9 2 1 2   P r i j .   s r e d .   u   S l j e d .   g o d .   f < / D i s p l a y N a m e > < V i s i b l e > F a l s e < / V i s i b l e > < / i t e m > < i t e m > < M e a s u r e N a m e > I Z V O R N I   P L A N   I L I   R E B A L A N S   Z A   T E K U U   F I L T E R   f < / M e a s u r e N a m e > < D i s p l a y N a m e > I Z V O R N I   P L A N   I L I   R E B A L A N S   Z A   T E K U U   F I L T E R   f < / D i s p l a y N a m e > < V i s i b l e > F a l s e < / V i s i b l e > < / i t e m > < i t e m > < M e a s u r e N a m e > T E K U I   P L A N   f < / M e a s u r e N a m e > < D i s p l a y N a m e > T E K U I   P L A N   f < / D i s p l a y N a m e > < V i s i b l e > F a l s e < / V i s i b l e > < / i t e m > < i t e m > < M e a s u r e N a m e > T E K U I   P L A N   9 2 1 1   P r i j .   s r e d .   i z   P r e t h .   f < / M e a s u r e N a m e > < D i s p l a y N a m e > T E K U I   P L A N   9 2 1 1   P r i j .   s r e d .   i z   P r e t h .   f < / D i s p l a y N a m e > < V i s i b l e > F a l s e < / V i s i b l e > < / i t e m > < i t e m > < M e a s u r e N a m e > T E K U I   P L A N   9 2 1 2   P r i j .   s r e d .   u   S l j e d .   g o d .   f < / M e a s u r e N a m e > < D i s p l a y N a m e > T E K U I   P L A N   9 2 1 2   P r i j .   s r e d .   u   S l j e d .   g o d .   f < / D i s p l a y N a m e > < V i s i b l e > F a l s e < / V i s i b l e > < / i t e m > < i t e m > < M e a s u r e N a m e > T E K U I   P L A N   F I L T E R   f < / M e a s u r e N a m e > < D i s p l a y N a m e > T E K U I   P L A N   F I L T E R   f < / D i s p l a y N a m e > < V i s i b l e > F a l s e < / V i s i b l e > < / i t e m > < i t e m > < M e a s u r e N a m e > I n d e k s   ( I Z V R `E N J E   T E K U A   /   I Z V R `E N J E   P R E T H O D N A )   f < / M e a s u r e N a m e > < D i s p l a y N a m e > I n d e k s   ( I Z V R `E N J E   T E K U A   /   I Z V R `E N J E   P R E T H O D N A )   f < / D i s p l a y N a m e > < V i s i b l e > F a l s e < / V i s i b l e > < / i t e m > < i t e m > < M e a s u r e N a m e > I n d e k s   ( I Z V R `E N J E   T E K U A   /   I Z V R `E N J E   P R E T H O D N A )   9 2 1 1   P r i j .   s r e d .   i z   P r e t h .   f < / M e a s u r e N a m e > < D i s p l a y N a m e > I n d e k s   ( I Z V R `E N J E   T E K U A   /   I Z V R `E N J E   P R E T H O D N A )   9 2 1 1   P r i j .   s r e d .   i z   P r e t h .   f < / D i s p l a y N a m e > < V i s i b l e > F a l s e < / V i s i b l e > < / i t e m > < i t e m > < M e a s u r e N a m e > I n d e k s   ( I Z V R `E N J E   T E K U A   /   I Z V R `E N J E   P R E T H O D N A )   9 2 1 2   P r i j .   s r e d .   u   S l j e d .   g o d .   f < / M e a s u r e N a m e > < D i s p l a y N a m e > I n d e k s   ( I Z V R `E N J E   T E K U A   /   I Z V R `E N J E   P R E T H O D N A )   9 2 1 2   P r i j .   s r e d .   u   S l j e d .   g o d .   f < / D i s p l a y N a m e > < V i s i b l e > F a l s e < / V i s i b l e > < / i t e m > < i t e m > < M e a s u r e N a m e > I n d e k s   ( I Z V R `E N J E   T E K U A   /   T E K U I   P L A N )   f < / M e a s u r e N a m e > < D i s p l a y N a m e > I n d e k s   ( I Z V R `E N J E   T E K U A   /   T E K U I   P L A N )   f < / D i s p l a y N a m e > < V i s i b l e > F a l s e < / V i s i b l e > < / i t e m > < i t e m > < M e a s u r e N a m e > I n d e k s   ( I Z V R `E N J E   T E K U A   /   T E K U I   P L A N )   9 2 1 1   P r i j .   s r e s .   i z   P r e t h .   f < / M e a s u r e N a m e > < D i s p l a y N a m e > I n d e k s   ( I Z V R `E N J E   T E K U A   /   T E K U I   P L A N )   9 2 1 1   P r i j .   s r e s .   i z   P r e t h .   f < / D i s p l a y N a m e > < V i s i b l e > F a l s e < / V i s i b l e > < / i t e m > < i t e m > < M e a s u r e N a m e > I n d e k s   ( I Z V R `E N J E   T E K U A   /   T E K U I   P L A N )   9 2 1 2   P r i j .   s r e s .   u   S l j e d .   g o d .   f < / M e a s u r e N a m e > < D i s p l a y N a m e > I n d e k s   ( I Z V R `E N J E   T E K U A   /   T E K U I   P L A N )   9 2 1 2   P r i j .   s r e s .   u   S l j e d .   g o d .   f < / D i s p l a y N a m e > < V i s i b l e > F a l s e < / V i s i b l e > < / i t e m > < i t e m > < M e a s u r e N a m e > I n d e k s   ( I Z V R `E N J E   T E K U A   /   T E K U I   P L A N )   F I L T E R   f < / M e a s u r e N a m e > < D i s p l a y N a m e > I n d e k s   ( I Z V R `E N J E   T E K U A   /   T E K U I   P L A N )   F I L T E R   f < / D i s p l a y N a m e > < V i s i b l e > F a l s e < / V i s i b l e > < / i t e m > < i t e m > < M e a s u r e N a m e > I n d e k s   ( I Z V R `E N J E   T E K U A   /   I Z V R `E N J E   P R E T H O D N A )   F I L T E R   f < / M e a s u r e N a m e > < D i s p l a y N a m e > I n d e k s   ( I Z V R `E N J E   T E K U A   /   I Z V R `E N J E   P R E T H O D N A )   F I L T E R   f < / D i s p l a y N a m e > < V i s i b l e > F a l s e < / V i s i b l e > < / i t e m > < i t e m > < M e a s u r e N a m e > %   I Z V R `E N J E   T E K U A   f   R a s h o d i < / M e a s u r e N a m e > < D i s p l a y N a m e > %   I Z V R `E N J E   T E K U A   f   R a s h o d i < / D i s p l a y N a m e > < V i s i b l e > F a l s e < / V i s i b l e > < / i t e m > < i t e m > < M e a s u r e N a m e > %   I Z V R `E N J E   T E K U A   f   P r i h o d i < / M e a s u r e N a m e > < D i s p l a y N a m e > %   I Z V R `E N J E   T E K U A   f   P r i h o d i 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6 8 2 a 4 1 4 a - 2 d 5 e - 4 9 4 0 - 8 e 9 2 - a 4 5 9 c d 5 7 2 0 0 a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7 9 c a 9 0 0 6 - 7 0 2 9 - 4 7 f 8 - a 7 a 9 - 7 f c a 0 b e 1 8 b 3 7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5 0 3 7 3 b 6 b - 1 5 c d - 4 8 9 a - 8 2 7 a - 3 2 8 7 7 9 6 1 2 0 f 2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 I Z V R `E N J E   P R E T H O D N A   f < / M e a s u r e N a m e > < D i s p l a y N a m e > I Z V R `E N J E   P R E T H O D N A   f < / D i s p l a y N a m e > < V i s i b l e > F a l s e < / V i s i b l e > < / i t e m > < i t e m > < M e a s u r e N a m e > I Z V R `E N J E   P R E T H O D N A   9 2 1 1   P r i j .   s r e d .   i z   P r e t h .   f < / M e a s u r e N a m e > < D i s p l a y N a m e > I Z V R `E N J E   P R E T H O D N A   9 2 1 1   P r i j .   s r e d .   i z   P r e t h .   f < / D i s p l a y N a m e > < V i s i b l e > F a l s e < / V i s i b l e > < / i t e m > < i t e m > < M e a s u r e N a m e > I Z V R `E N J E   P R E T H O D N A   9 2 1 2   P r i j .   s r e d .   u   S l j e d .   g o d .   f < / M e a s u r e N a m e > < D i s p l a y N a m e > I Z V R `E N J E   P R E T H O D N A   9 2 1 2   P r i j .   s r e d .   u   S l j e d .   g o d .   f < / D i s p l a y N a m e > < V i s i b l e > F a l s e < / V i s i b l e > < / i t e m > < i t e m > < M e a s u r e N a m e > I Z V R `E N J E   P R E T H O D N A   F I L T E R   f < / M e a s u r e N a m e > < D i s p l a y N a m e > I Z V R `E N J E   P R E T H O D N A   F I L T E R   f < / D i s p l a y N a m e > < V i s i b l e > F a l s e < / V i s i b l e > < / i t e m > < i t e m > < M e a s u r e N a m e > I Z V R `E N J E   T E K U A   f < / M e a s u r e N a m e > < D i s p l a y N a m e > I Z V R `E N J E   T E K U A   f < / D i s p l a y N a m e > < V i s i b l e > F a l s e < / V i s i b l e > < / i t e m > < i t e m > < M e a s u r e N a m e > I Z V R `E N J E   T E K U A   9 2 1 1   P r i j .   s r e d .   i z   P r e t h .   f < / M e a s u r e N a m e > < D i s p l a y N a m e > I Z V R `E N J E   T E K U A   9 2 1 1   P r i j .   s r e d .   i z   P r e t h .   f < / D i s p l a y N a m e > < V i s i b l e > F a l s e < / V i s i b l e > < / i t e m > < i t e m > < M e a s u r e N a m e > I Z V R `E N J E   T E K U A   9 2 1 2   P r i j .   s r e d .   u   S l j e d .   f < / M e a s u r e N a m e > < D i s p l a y N a m e > I Z V R `E N J E   T E K U A   9 2 1 2   P r i j .   s r e d .   u   S l j e d .   f < / D i s p l a y N a m e > < V i s i b l e > F a l s e < / V i s i b l e > < / i t e m > < i t e m > < M e a s u r e N a m e > I Z V R `E N J E   T E K U A   F I L T E R   f < / M e a s u r e N a m e > < D i s p l a y N a m e > I Z V R `E N J E   T E K U A   F I L T E R   f < / D i s p l a y N a m e > < V i s i b l e > F a l s e < / V i s i b l e > < / i t e m > < i t e m > < M e a s u r e N a m e > I Z V O R N I   P L A N   I L I   R E B A L A N S   Z A   T E K U U   f < / M e a s u r e N a m e > < D i s p l a y N a m e > I Z V O R N I   P L A N   I L I   R E B A L A N S   Z A   T E K U U   f < / D i s p l a y N a m e > < V i s i b l e > F a l s e < / V i s i b l e > < / i t e m > < i t e m > < M e a s u r e N a m e > I Z V O R N I   P L A N   I L I   R E B A L A N S   Z A   T E K U U   9 2 1 1   P r i j .   s r e d .   i z   P r e t h .   f < / M e a s u r e N a m e > < D i s p l a y N a m e > I Z V O R N I   P L A N   I L I   R E B A L A N S   Z A   T E K U U   9 2 1 1   P r i j .   s r e d .   i z   P r e t h .   f < / D i s p l a y N a m e > < V i s i b l e > F a l s e < / V i s i b l e > < / i t e m > < i t e m > < M e a s u r e N a m e > I Z V O R N I   P L A N   I L I   R E B A L A N S   Z A   T E K U U   9 2 1 2   P r i j .   s r e d .   u   S l j e d .   g o d .   f < / M e a s u r e N a m e > < D i s p l a y N a m e > I Z V O R N I   P L A N   I L I   R E B A L A N S   Z A   T E K U U   9 2 1 2   P r i j .   s r e d .   u   S l j e d .   g o d .   f < / D i s p l a y N a m e > < V i s i b l e > F a l s e < / V i s i b l e > < / i t e m > < i t e m > < M e a s u r e N a m e > I Z V O R N I   P L A N   I L I   R E B A L A N S   Z A   T E K U U   F I L T E R   f < / M e a s u r e N a m e > < D i s p l a y N a m e > I Z V O R N I   P L A N   I L I   R E B A L A N S   Z A   T E K U U   F I L T E R   f < / D i s p l a y N a m e > < V i s i b l e > F a l s e < / V i s i b l e > < / i t e m > < i t e m > < M e a s u r e N a m e > T E K U I   P L A N   f < / M e a s u r e N a m e > < D i s p l a y N a m e > T E K U I   P L A N   f < / D i s p l a y N a m e > < V i s i b l e > F a l s e < / V i s i b l e > < / i t e m > < i t e m > < M e a s u r e N a m e > T E K U I   P L A N   9 2 1 1   P r i j .   s r e d .   i z   P r e t h .   f < / M e a s u r e N a m e > < D i s p l a y N a m e > T E K U I   P L A N   9 2 1 1   P r i j .   s r e d .   i z   P r e t h .   f < / D i s p l a y N a m e > < V i s i b l e > F a l s e < / V i s i b l e > < / i t e m > < i t e m > < M e a s u r e N a m e > T E K U I   P L A N   9 2 1 2   P r i j .   s r e d .   u   S l j e d .   g o d .   f < / M e a s u r e N a m e > < D i s p l a y N a m e > T E K U I   P L A N   9 2 1 2   P r i j .   s r e d .   u   S l j e d .   g o d .   f < / D i s p l a y N a m e > < V i s i b l e > F a l s e < / V i s i b l e > < / i t e m > < i t e m > < M e a s u r e N a m e > T E K U I   P L A N   F I L T E R   f < / M e a s u r e N a m e > < D i s p l a y N a m e > T E K U I   P L A N   F I L T E R   f < / D i s p l a y N a m e > < V i s i b l e > F a l s e < / V i s i b l e > < / i t e m > < i t e m > < M e a s u r e N a m e > I n d e k s   ( I Z V R `E N J E   T E K U A   /   I Z V R `E N J E   P R E T H O D N A )   f < / M e a s u r e N a m e > < D i s p l a y N a m e > I n d e k s   ( I Z V R `E N J E   T E K U A   /   I Z V R `E N J E   P R E T H O D N A )   f < / D i s p l a y N a m e > < V i s i b l e > F a l s e < / V i s i b l e > < / i t e m > < i t e m > < M e a s u r e N a m e > I n d e k s   ( I Z V R `E N J E   T E K U A   /   I Z V R `E N J E   P R E T H O D N A )   9 2 1 1   P r i j .   s r e d .   i z   P r e t h .   f < / M e a s u r e N a m e > < D i s p l a y N a m e > I n d e k s   ( I Z V R `E N J E   T E K U A   /   I Z V R `E N J E   P R E T H O D N A )   9 2 1 1   P r i j .   s r e d .   i z   P r e t h .   f < / D i s p l a y N a m e > < V i s i b l e > F a l s e < / V i s i b l e > < / i t e m > < i t e m > < M e a s u r e N a m e > I n d e k s   ( I Z V R `E N J E   T E K U A   /   I Z V R `E N J E   P R E T H O D N A )   9 2 1 2   P r i j .   s r e d .   u   S l j e d .   g o d .   f < / M e a s u r e N a m e > < D i s p l a y N a m e > I n d e k s   ( I Z V R `E N J E   T E K U A   /   I Z V R `E N J E   P R E T H O D N A )   9 2 1 2   P r i j .   s r e d .   u   S l j e d .   g o d .   f < / D i s p l a y N a m e > < V i s i b l e > F a l s e < / V i s i b l e > < / i t e m > < i t e m > < M e a s u r e N a m e > I n d e k s   ( I Z V R `E N J E   T E K U A   /   T E K U I   P L A N )   f < / M e a s u r e N a m e > < D i s p l a y N a m e > I n d e k s   ( I Z V R `E N J E   T E K U A   /   T E K U I   P L A N )   f < / D i s p l a y N a m e > < V i s i b l e > F a l s e < / V i s i b l e > < / i t e m > < i t e m > < M e a s u r e N a m e > I n d e k s   ( I Z V R `E N J E   T E K U A   /   T E K U I   P L A N )   9 2 1 1   P r i j .   s r e s .   i z   P r e t h .   f < / M e a s u r e N a m e > < D i s p l a y N a m e > I n d e k s   ( I Z V R `E N J E   T E K U A   /   T E K U I   P L A N )   9 2 1 1   P r i j .   s r e s .   i z   P r e t h .   f < / D i s p l a y N a m e > < V i s i b l e > F a l s e < / V i s i b l e > < / i t e m > < i t e m > < M e a s u r e N a m e > I n d e k s   ( I Z V R `E N J E   T E K U A   /   T E K U I   P L A N )   9 2 1 2   P r i j .   s r e s .   u   S l j e d .   g o d .   f < / M e a s u r e N a m e > < D i s p l a y N a m e > I n d e k s   ( I Z V R `E N J E   T E K U A   /   T E K U I   P L A N )   9 2 1 2   P r i j .   s r e s .   u   S l j e d .   g o d .   f < / D i s p l a y N a m e > < V i s i b l e > F a l s e < / V i s i b l e > < / i t e m > < i t e m > < M e a s u r e N a m e > I n d e k s   ( I Z V R `E N J E   T E K U A   /   T E K U I   P L A N )   F I L T E R   f < / M e a s u r e N a m e > < D i s p l a y N a m e > I n d e k s   ( I Z V R `E N J E   T E K U A   /   T E K U I   P L A N )   F I L T E R   f < / D i s p l a y N a m e > < V i s i b l e > F a l s e < / V i s i b l e > < / i t e m > < i t e m > < M e a s u r e N a m e > I n d e k s   ( I Z V R `E N J E   T E K U A   /   I Z V R `E N J E   P R E T H O D N A )   F I L T E R   f < / M e a s u r e N a m e > < D i s p l a y N a m e > I n d e k s   ( I Z V R `E N J E   T E K U A   /   I Z V R `E N J E   P R E T H O D N A )   F I L T E R   f < / D i s p l a y N a m e > < V i s i b l e > F a l s e < / V i s i b l e > < / i t e m > < i t e m > < M e a s u r e N a m e > %   I Z V R `E N J E   T E K U A   f   R a s h o d i < / M e a s u r e N a m e > < D i s p l a y N a m e > %   I Z V R `E N J E   T E K U A   f   R a s h o d i < / D i s p l a y N a m e > < V i s i b l e > F a l s e < / V i s i b l e > < / i t e m > < i t e m > < M e a s u r e N a m e > %   I Z V R `E N J E   T E K U A   f   P r i h o d i < / M e a s u r e N a m e > < D i s p l a y N a m e > %   I Z V R `E N J E   T E K U A   f   P r i h o d i 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e e e a e c 3 7 - c c 3 e - 4 6 6 1 - 9 d 9 6 - 1 6 c b 5 f b c c c 7 f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 I Z V R `E N J E   P R E T H O D N A   f < / M e a s u r e N a m e > < D i s p l a y N a m e > I Z V R `E N J E   P R E T H O D N A   f < / D i s p l a y N a m e > < V i s i b l e > F a l s e < / V i s i b l e > < / i t e m > < i t e m > < M e a s u r e N a m e > I Z V R `E N J E   P R E T H O D N A   9 2 1 1   P r i j .   s r e d .   i z   P r e t h .   f < / M e a s u r e N a m e > < D i s p l a y N a m e > I Z V R `E N J E   P R E T H O D N A   9 2 1 1   P r i j .   s r e d .   i z   P r e t h .   f < / D i s p l a y N a m e > < V i s i b l e > F a l s e < / V i s i b l e > < / i t e m > < i t e m > < M e a s u r e N a m e > I Z V R `E N J E   P R E T H O D N A   9 2 1 2   P r i j .   s r e d .   u   S l j e d .   g o d .   f < / M e a s u r e N a m e > < D i s p l a y N a m e > I Z V R `E N J E   P R E T H O D N A   9 2 1 2   P r i j .   s r e d .   u   S l j e d .   g o d .   f < / D i s p l a y N a m e > < V i s i b l e > F a l s e < / V i s i b l e > < / i t e m > < i t e m > < M e a s u r e N a m e > I Z V R `E N J E   P R E T H O D N A   F I L T E R   f < / M e a s u r e N a m e > < D i s p l a y N a m e > I Z V R `E N J E   P R E T H O D N A   F I L T E R   f < / D i s p l a y N a m e > < V i s i b l e > F a l s e < / V i s i b l e > < / i t e m > < i t e m > < M e a s u r e N a m e > I Z V R `E N J E   T E K U A   f < / M e a s u r e N a m e > < D i s p l a y N a m e > I Z V R `E N J E   T E K U A   f < / D i s p l a y N a m e > < V i s i b l e > F a l s e < / V i s i b l e > < / i t e m > < i t e m > < M e a s u r e N a m e > I Z V R `E N J E   T E K U A   9 2 1 1   P r i j .   s r e d .   i z   P r e t h .   f < / M e a s u r e N a m e > < D i s p l a y N a m e > I Z V R `E N J E   T E K U A   9 2 1 1   P r i j .   s r e d .   i z   P r e t h .   f < / D i s p l a y N a m e > < V i s i b l e > F a l s e < / V i s i b l e > < / i t e m > < i t e m > < M e a s u r e N a m e > I Z V R `E N J E   T E K U A   9 2 1 2   P r i j .   s r e d .   u   S l j e d .   f < / M e a s u r e N a m e > < D i s p l a y N a m e > I Z V R `E N J E   T E K U A   9 2 1 2   P r i j .   s r e d .   u   S l j e d .   f < / D i s p l a y N a m e > < V i s i b l e > F a l s e < / V i s i b l e > < / i t e m > < i t e m > < M e a s u r e N a m e > I Z V R `E N J E   T E K U A   F I L T E R   f < / M e a s u r e N a m e > < D i s p l a y N a m e > I Z V R `E N J E   T E K U A   F I L T E R   f < / D i s p l a y N a m e > < V i s i b l e > F a l s e < / V i s i b l e > < / i t e m > < i t e m > < M e a s u r e N a m e > I Z V O R N I   P L A N   I L I   R E B A L A N S   Z A   T E K U U   f < / M e a s u r e N a m e > < D i s p l a y N a m e > I Z V O R N I   P L A N   I L I   R E B A L A N S   Z A   T E K U U   f < / D i s p l a y N a m e > < V i s i b l e > F a l s e < / V i s i b l e > < / i t e m > < i t e m > < M e a s u r e N a m e > I Z V O R N I   P L A N   I L I   R E B A L A N S   Z A   T E K U U   9 2 1 1   P r i j .   s r e d .   i z   P r e t h .   f < / M e a s u r e N a m e > < D i s p l a y N a m e > I Z V O R N I   P L A N   I L I   R E B A L A N S   Z A   T E K U U   9 2 1 1   P r i j .   s r e d .   i z   P r e t h .   f < / D i s p l a y N a m e > < V i s i b l e > F a l s e < / V i s i b l e > < / i t e m > < i t e m > < M e a s u r e N a m e > I Z V O R N I   P L A N   I L I   R E B A L A N S   Z A   T E K U U   9 2 1 2   P r i j .   s r e d .   u   S l j e d .   g o d .   f < / M e a s u r e N a m e > < D i s p l a y N a m e > I Z V O R N I   P L A N   I L I   R E B A L A N S   Z A   T E K U U   9 2 1 2   P r i j .   s r e d .   u   S l j e d .   g o d .   f < / D i s p l a y N a m e > < V i s i b l e > F a l s e < / V i s i b l e > < / i t e m > < i t e m > < M e a s u r e N a m e > I Z V O R N I   P L A N   I L I   R E B A L A N S   Z A   T E K U U   F I L T E R   f < / M e a s u r e N a m e > < D i s p l a y N a m e > I Z V O R N I   P L A N   I L I   R E B A L A N S   Z A   T E K U U   F I L T E R   f < / D i s p l a y N a m e > < V i s i b l e > F a l s e < / V i s i b l e > < / i t e m > < i t e m > < M e a s u r e N a m e > T E K U I   P L A N   f < / M e a s u r e N a m e > < D i s p l a y N a m e > T E K U I   P L A N   f < / D i s p l a y N a m e > < V i s i b l e > F a l s e < / V i s i b l e > < / i t e m > < i t e m > < M e a s u r e N a m e > T E K U I   P L A N   9 2 1 1   P r i j .   s r e d .   i z   P r e t h .   f < / M e a s u r e N a m e > < D i s p l a y N a m e > T E K U I   P L A N   9 2 1 1   P r i j .   s r e d .   i z   P r e t h .   f < / D i s p l a y N a m e > < V i s i b l e > F a l s e < / V i s i b l e > < / i t e m > < i t e m > < M e a s u r e N a m e > T E K U I   P L A N   9 2 1 2   P r i j .   s r e d .   u   S l j e d .   g o d .   f < / M e a s u r e N a m e > < D i s p l a y N a m e > T E K U I   P L A N   9 2 1 2   P r i j .   s r e d .   u   S l j e d .   g o d .   f < / D i s p l a y N a m e > < V i s i b l e > F a l s e < / V i s i b l e > < / i t e m > < i t e m > < M e a s u r e N a m e > T E K U I   P L A N   F I L T E R   f < / M e a s u r e N a m e > < D i s p l a y N a m e > T E K U I   P L A N   F I L T E R   f < / D i s p l a y N a m e > < V i s i b l e > F a l s e < / V i s i b l e > < / i t e m > < i t e m > < M e a s u r e N a m e > I n d e k s   ( I Z V R `E N J E   T E K U A   /   I Z V R `E N J E   P R E T H O D N A )   f < / M e a s u r e N a m e > < D i s p l a y N a m e > I n d e k s   ( I Z V R `E N J E   T E K U A   /   I Z V R `E N J E   P R E T H O D N A )   f < / D i s p l a y N a m e > < V i s i b l e > F a l s e < / V i s i b l e > < / i t e m > < i t e m > < M e a s u r e N a m e > I n d e k s   ( I Z V R `E N J E   T E K U A   /   I Z V R `E N J E   P R E T H O D N A )   9 2 1 1   P r i j .   s r e d .   i z   P r e t h .   f < / M e a s u r e N a m e > < D i s p l a y N a m e > I n d e k s   ( I Z V R `E N J E   T E K U A   /   I Z V R `E N J E   P R E T H O D N A )   9 2 1 1   P r i j .   s r e d .   i z   P r e t h .   f < / D i s p l a y N a m e > < V i s i b l e > F a l s e < / V i s i b l e > < / i t e m > < i t e m > < M e a s u r e N a m e > I n d e k s   ( I Z V R `E N J E   T E K U A   /   I Z V R `E N J E   P R E T H O D N A )   9 2 1 2   P r i j .   s r e d .   u   S l j e d .   g o d .   f < / M e a s u r e N a m e > < D i s p l a y N a m e > I n d e k s   ( I Z V R `E N J E   T E K U A   /   I Z V R `E N J E   P R E T H O D N A )   9 2 1 2   P r i j .   s r e d .   u   S l j e d .   g o d .   f < / D i s p l a y N a m e > < V i s i b l e > F a l s e < / V i s i b l e > < / i t e m > < i t e m > < M e a s u r e N a m e > I n d e k s   ( I Z V R `E N J E   T E K U A   /   T E K U I   P L A N )   f < / M e a s u r e N a m e > < D i s p l a y N a m e > I n d e k s   ( I Z V R `E N J E   T E K U A   /   T E K U I   P L A N )   f < / D i s p l a y N a m e > < V i s i b l e > F a l s e < / V i s i b l e > < / i t e m > < i t e m > < M e a s u r e N a m e > I n d e k s   ( I Z V R `E N J E   T E K U A   /   T E K U I   P L A N )   9 2 1 1   P r i j .   s r e s .   i z   P r e t h .   f < / M e a s u r e N a m e > < D i s p l a y N a m e > I n d e k s   ( I Z V R `E N J E   T E K U A   /   T E K U I   P L A N )   9 2 1 1   P r i j .   s r e s .   i z   P r e t h .   f < / D i s p l a y N a m e > < V i s i b l e > F a l s e < / V i s i b l e > < / i t e m > < i t e m > < M e a s u r e N a m e > I n d e k s   ( I Z V R `E N J E   T E K U A   /   T E K U I   P L A N )   9 2 1 2   P r i j .   s r e s .   u   S l j e d .   g o d .   f < / M e a s u r e N a m e > < D i s p l a y N a m e > I n d e k s   ( I Z V R `E N J E   T E K U A   /   T E K U I   P L A N )   9 2 1 2   P r i j .   s r e s .   u   S l j e d .   g o d .   f < / D i s p l a y N a m e > < V i s i b l e > F a l s e < / V i s i b l e > < / i t e m > < i t e m > < M e a s u r e N a m e > I n d e k s   ( I Z V R `E N J E   T E K U A   /   T E K U I   P L A N )   F I L T E R   f < / M e a s u r e N a m e > < D i s p l a y N a m e > I n d e k s   ( I Z V R `E N J E   T E K U A   /   T E K U I   P L A N )   F I L T E R   f < / D i s p l a y N a m e > < V i s i b l e > F a l s e < / V i s i b l e > < / i t e m > < i t e m > < M e a s u r e N a m e > I n d e k s   ( I Z V R `E N J E   T E K U A   /   I Z V R `E N J E   P R E T H O D N A )   F I L T E R   f < / M e a s u r e N a m e > < D i s p l a y N a m e > I n d e k s   ( I Z V R `E N J E   T E K U A   /   I Z V R `E N J E   P R E T H O D N A )   F I L T E R   f < / D i s p l a y N a m e > < V i s i b l e > F a l s e < / V i s i b l e > < / i t e m > < i t e m > < M e a s u r e N a m e > %   I Z V R `E N J E   T E K U A   f   R a s h o d i < / M e a s u r e N a m e > < D i s p l a y N a m e > %   I Z V R `E N J E   T E K U A   f   R a s h o d i < / D i s p l a y N a m e > < V i s i b l e > F a l s e < / V i s i b l e > < / i t e m > < i t e m > < M e a s u r e N a m e > %   I Z V R `E N J E   T E K U A   f   P r i h o d i < / M e a s u r e N a m e > < D i s p l a y N a m e > %   I Z V R `E N J E   T E K U A   f   P r i h o d i 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2.xml>��< ? x m l   v e r s i o n = " 1 . 0 "   e n c o d i n g = " U T F - 1 6 " ? > < G e m i n i   x m l n s = " h t t p : / / g e m i n i / p i v o t c u s t o m i z a t i o n / 8 f 9 e e f a 7 - 6 f 4 b - 4 2 4 4 - a 1 6 4 - e f 9 f 2 c e c d b 0 9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3.xml>��< ? x m l   v e r s i o n = " 1 . 0 "   e n c o d i n g = " U T F - 1 6 " ? > < G e m i n i   x m l n s = " h t t p : / / g e m i n i / p i v o t c u s t o m i z a t i o n / d 0 e f 2 a b e - 2 d f f - 4 e 6 5 - 9 2 4 c - a 0 a 1 e d 8 e 2 c 1 3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4.xml>��< ? x m l   v e r s i o n = " 1 . 0 "   e n c o d i n g = " U T F - 1 6 " ? > < G e m i n i   x m l n s = " h t t p : / / g e m i n i / p i v o t c u s t o m i z a t i o n / e 3 8 2 8 5 2 d - 4 4 4 8 - 4 b 7 9 - a a 6 2 - e 2 5 3 4 6 8 a b 3 8 c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5.xml>��< ? x m l   v e r s i o n = " 1 . 0 "   e n c o d i n g = " U T F - 1 6 " ? > < G e m i n i   x m l n s = " h t t p : / / g e m i n i / p i v o t c u s t o m i z a t i o n / 2 3 1 4 6 7 6 b - e 2 4 0 - 4 0 2 7 - 8 7 1 5 - b 1 8 3 9 2 1 3 9 8 c 3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6.xml>��< ? x m l   v e r s i o n = " 1 . 0 "   e n c o d i n g = " U T F - 1 6 " ? > < G e m i n i   x m l n s = " h t t p : / / g e m i n i / p i v o t c u s t o m i z a t i o n / 0 c c 4 1 9 b c - 4 1 e 9 - 4 3 8 2 - a e d e - 5 8 b 5 0 5 7 3 9 6 0 3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 I Z V R `E N J E   P R E T H O D N A   f < / M e a s u r e N a m e > < D i s p l a y N a m e > I Z V R `E N J E   P R E T H O D N A   f < / D i s p l a y N a m e > < V i s i b l e > F a l s e < / V i s i b l e > < / i t e m > < i t e m > < M e a s u r e N a m e > I Z V R `E N J E   P R E T H O D N A   9 2 1 1   P r i j .   s r e d .   i z   P r e t h .   f < / M e a s u r e N a m e > < D i s p l a y N a m e > I Z V R `E N J E   P R E T H O D N A   9 2 1 1   P r i j .   s r e d .   i z   P r e t h .   f < / D i s p l a y N a m e > < V i s i b l e > F a l s e < / V i s i b l e > < / i t e m > < i t e m > < M e a s u r e N a m e > I Z V R `E N J E   P R E T H O D N A   9 2 1 2   P r i j .   s r e d .   u   S l j e d .   g o d .   f < / M e a s u r e N a m e > < D i s p l a y N a m e > I Z V R `E N J E   P R E T H O D N A   9 2 1 2   P r i j .   s r e d .   u   S l j e d .   g o d .   f < / D i s p l a y N a m e > < V i s i b l e > F a l s e < / V i s i b l e > < / i t e m > < i t e m > < M e a s u r e N a m e > I Z V R `E N J E   P R E T H O D N A   F I L T E R   f < / M e a s u r e N a m e > < D i s p l a y N a m e > I Z V R `E N J E   P R E T H O D N A   F I L T E R   f < / D i s p l a y N a m e > < V i s i b l e > F a l s e < / V i s i b l e > < / i t e m > < i t e m > < M e a s u r e N a m e > I Z V R `E N J E   T E K U A   f < / M e a s u r e N a m e > < D i s p l a y N a m e > I Z V R `E N J E   T E K U A   f < / D i s p l a y N a m e > < V i s i b l e > F a l s e < / V i s i b l e > < / i t e m > < i t e m > < M e a s u r e N a m e > I Z V R `E N J E   T E K U A   9 2 1 1   P r i j .   s r e d .   i z   P r e t h .   f < / M e a s u r e N a m e > < D i s p l a y N a m e > I Z V R `E N J E   T E K U A   9 2 1 1   P r i j .   s r e d .   i z   P r e t h .   f < / D i s p l a y N a m e > < V i s i b l e > F a l s e < / V i s i b l e > < / i t e m > < i t e m > < M e a s u r e N a m e > I Z V R `E N J E   T E K U A   9 2 1 2   P r i j .   s r e d .   u   S l j e d .   f < / M e a s u r e N a m e > < D i s p l a y N a m e > I Z V R `E N J E   T E K U A   9 2 1 2   P r i j .   s r e d .   u   S l j e d .   f < / D i s p l a y N a m e > < V i s i b l e > F a l s e < / V i s i b l e > < / i t e m > < i t e m > < M e a s u r e N a m e > I Z V R `E N J E   T E K U A   F I L T E R   f < / M e a s u r e N a m e > < D i s p l a y N a m e > I Z V R `E N J E   T E K U A   F I L T E R   f < / D i s p l a y N a m e > < V i s i b l e > F a l s e < / V i s i b l e > < / i t e m > < i t e m > < M e a s u r e N a m e > I Z V O R N I   P L A N   I L I   R E B A L A N S   Z A   T E K U U   f < / M e a s u r e N a m e > < D i s p l a y N a m e > I Z V O R N I   P L A N   I L I   R E B A L A N S   Z A   T E K U U   f < / D i s p l a y N a m e > < V i s i b l e > F a l s e < / V i s i b l e > < / i t e m > < i t e m > < M e a s u r e N a m e > I Z V O R N I   P L A N   I L I   R E B A L A N S   Z A   T E K U U   9 2 1 1   P r i j .   s r e d .   i z   P r e t h .   f < / M e a s u r e N a m e > < D i s p l a y N a m e > I Z V O R N I   P L A N   I L I   R E B A L A N S   Z A   T E K U U   9 2 1 1   P r i j .   s r e d .   i z   P r e t h .   f < / D i s p l a y N a m e > < V i s i b l e > F a l s e < / V i s i b l e > < / i t e m > < i t e m > < M e a s u r e N a m e > I Z V O R N I   P L A N   I L I   R E B A L A N S   Z A   T E K U U   9 2 1 2   P r i j .   s r e d .   u   S l j e d .   g o d .   f < / M e a s u r e N a m e > < D i s p l a y N a m e > I Z V O R N I   P L A N   I L I   R E B A L A N S   Z A   T E K U U   9 2 1 2   P r i j .   s r e d .   u   S l j e d .   g o d .   f < / D i s p l a y N a m e > < V i s i b l e > F a l s e < / V i s i b l e > < / i t e m > < i t e m > < M e a s u r e N a m e > I Z V O R N I   P L A N   I L I   R E B A L A N S   Z A   T E K U U   F I L T E R   f < / M e a s u r e N a m e > < D i s p l a y N a m e > I Z V O R N I   P L A N   I L I   R E B A L A N S   Z A   T E K U U   F I L T E R   f < / D i s p l a y N a m e > < V i s i b l e > F a l s e < / V i s i b l e > < / i t e m > < i t e m > < M e a s u r e N a m e > T E K U I   P L A N   f < / M e a s u r e N a m e > < D i s p l a y N a m e > T E K U I   P L A N   f < / D i s p l a y N a m e > < V i s i b l e > F a l s e < / V i s i b l e > < / i t e m > < i t e m > < M e a s u r e N a m e > T E K U I   P L A N   9 2 1 1   P r i j .   s r e d .   i z   P r e t h .   f < / M e a s u r e N a m e > < D i s p l a y N a m e > T E K U I   P L A N   9 2 1 1   P r i j .   s r e d .   i z   P r e t h .   f < / D i s p l a y N a m e > < V i s i b l e > F a l s e < / V i s i b l e > < / i t e m > < i t e m > < M e a s u r e N a m e > T E K U I   P L A N   9 2 1 2   P r i j .   s r e d .   u   S l j e d .   g o d .   f < / M e a s u r e N a m e > < D i s p l a y N a m e > T E K U I   P L A N   9 2 1 2   P r i j .   s r e d .   u   S l j e d .   g o d .   f < / D i s p l a y N a m e > < V i s i b l e > F a l s e < / V i s i b l e > < / i t e m > < i t e m > < M e a s u r e N a m e > T E K U I   P L A N   F I L T E R   f < / M e a s u r e N a m e > < D i s p l a y N a m e > T E K U I   P L A N   F I L T E R   f < / D i s p l a y N a m e > < V i s i b l e > F a l s e < / V i s i b l e > < / i t e m > < i t e m > < M e a s u r e N a m e > I n d e k s   ( I Z V R `E N J E   T E K U A   /   I Z V R `E N J E   P R E T H O D N A )   f < / M e a s u r e N a m e > < D i s p l a y N a m e > I n d e k s   ( I Z V R `E N J E   T E K U A   /   I Z V R `E N J E   P R E T H O D N A )   f < / D i s p l a y N a m e > < V i s i b l e > F a l s e < / V i s i b l e > < / i t e m > < i t e m > < M e a s u r e N a m e > I n d e k s   ( I Z V R `E N J E   T E K U A   /   I Z V R `E N J E   P R E T H O D N A )   9 2 1 1   P r i j .   s r e d .   i z   P r e t h .   f < / M e a s u r e N a m e > < D i s p l a y N a m e > I n d e k s   ( I Z V R `E N J E   T E K U A   /   I Z V R `E N J E   P R E T H O D N A )   9 2 1 1   P r i j .   s r e d .   i z   P r e t h .   f < / D i s p l a y N a m e > < V i s i b l e > F a l s e < / V i s i b l e > < / i t e m > < i t e m > < M e a s u r e N a m e > I n d e k s   ( I Z V R `E N J E   T E K U A   /   I Z V R `E N J E   P R E T H O D N A )   9 2 1 2   P r i j .   s r e d .   u   S l j e d .   g o d .   f < / M e a s u r e N a m e > < D i s p l a y N a m e > I n d e k s   ( I Z V R `E N J E   T E K U A   /   I Z V R `E N J E   P R E T H O D N A )   9 2 1 2   P r i j .   s r e d .   u   S l j e d .   g o d .   f < / D i s p l a y N a m e > < V i s i b l e > F a l s e < / V i s i b l e > < / i t e m > < i t e m > < M e a s u r e N a m e > I n d e k s   ( I Z V R `E N J E   T E K U A   /   T E K U I   P L A N )   f < / M e a s u r e N a m e > < D i s p l a y N a m e > I n d e k s   ( I Z V R `E N J E   T E K U A   /   T E K U I   P L A N )   f < / D i s p l a y N a m e > < V i s i b l e > F a l s e < / V i s i b l e > < / i t e m > < i t e m > < M e a s u r e N a m e > I n d e k s   ( I Z V R `E N J E   T E K U A   /   T E K U I   P L A N )   9 2 1 1   P r i j .   s r e s .   i z   P r e t h .   f < / M e a s u r e N a m e > < D i s p l a y N a m e > I n d e k s   ( I Z V R `E N J E   T E K U A   /   T E K U I   P L A N )   9 2 1 1   P r i j .   s r e s .   i z   P r e t h .   f < / D i s p l a y N a m e > < V i s i b l e > F a l s e < / V i s i b l e > < / i t e m > < i t e m > < M e a s u r e N a m e > I n d e k s   ( I Z V R `E N J E   T E K U A   /   T E K U I   P L A N )   9 2 1 2   P r i j .   s r e s .   u   S l j e d .   g o d .   f < / M e a s u r e N a m e > < D i s p l a y N a m e > I n d e k s   ( I Z V R `E N J E   T E K U A   /   T E K U I   P L A N )   9 2 1 2   P r i j .   s r e s .   u   S l j e d .   g o d .   f < / D i s p l a y N a m e > < V i s i b l e > F a l s e < / V i s i b l e > < / i t e m > < i t e m > < M e a s u r e N a m e > I n d e k s   ( I Z V R `E N J E   T E K U A   /   T E K U I   P L A N )   F I L T E R   f < / M e a s u r e N a m e > < D i s p l a y N a m e > I n d e k s   ( I Z V R `E N J E   T E K U A   /   T E K U I   P L A N )   F I L T E R   f < / D i s p l a y N a m e > < V i s i b l e > F a l s e < / V i s i b l e > < / i t e m > < i t e m > < M e a s u r e N a m e > I n d e k s   ( I Z V R `E N J E   T E K U A   /   I Z V R `E N J E   P R E T H O D N A )   F I L T E R   f < / M e a s u r e N a m e > < D i s p l a y N a m e > I n d e k s   ( I Z V R `E N J E   T E K U A   /   I Z V R `E N J E   P R E T H O D N A )   F I L T E R   f < / D i s p l a y N a m e > < V i s i b l e > F a l s e < / V i s i b l e > < / i t e m > < i t e m > < M e a s u r e N a m e > %   I Z V R `E N J E   T E K U A   f   R a s h o d i < / M e a s u r e N a m e > < D i s p l a y N a m e > %   I Z V R `E N J E   T E K U A   f   R a s h o d i < / D i s p l a y N a m e > < V i s i b l e > F a l s e < / V i s i b l e > < / i t e m > < i t e m > < M e a s u r e N a m e > %   I Z V R `E N J E   T E K U A   f   P r i h o d i < / M e a s u r e N a m e > < D i s p l a y N a m e > %   I Z V R `E N J E   T E K U A   f   P r i h o d i 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7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8.xml>��< ? x m l   v e r s i o n = " 1 . 0 "   e n c o d i n g = " U T F - 1 6 " ? > < G e m i n i   x m l n s = " h t t p : / / g e m i n i / p i v o t c u s t o m i z a t i o n / c 0 2 a f 5 4 4 - 3 5 b c - 4 2 d 0 - 9 f 4 c - f 2 6 2 8 7 a 3 b 4 c a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9.xml>��< ? x m l   v e r s i o n = " 1 . 0 "   e n c o d i n g = " U T F - 1 6 " ? > < G e m i n i   x m l n s = " h t t p : / / g e m i n i / p i v o t c u s t o m i z a t i o n / 4 5 2 7 f d d 4 - 3 5 7 a - 4 3 4 3 - b 4 c 7 - d a 8 2 5 b f 7 4 4 b 1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 I Z V R `E N J E   P R E T H O D N A   f < / M e a s u r e N a m e > < D i s p l a y N a m e > I Z V R `E N J E   P R E T H O D N A   f < / D i s p l a y N a m e > < V i s i b l e > F a l s e < / V i s i b l e > < / i t e m > < i t e m > < M e a s u r e N a m e > I Z V R `E N J E   P R E T H O D N A   9 2 1 1   P r i j .   s r e d .   i z   P r e t h .   f < / M e a s u r e N a m e > < D i s p l a y N a m e > I Z V R `E N J E   P R E T H O D N A   9 2 1 1   P r i j .   s r e d .   i z   P r e t h .   f < / D i s p l a y N a m e > < V i s i b l e > F a l s e < / V i s i b l e > < / i t e m > < i t e m > < M e a s u r e N a m e > I Z V R `E N J E   P R E T H O D N A   9 2 1 2   P r i j .   s r e d .   u   S l j e d .   g o d .   f < / M e a s u r e N a m e > < D i s p l a y N a m e > I Z V R `E N J E   P R E T H O D N A   9 2 1 2   P r i j .   s r e d .   u   S l j e d .   g o d .   f < / D i s p l a y N a m e > < V i s i b l e > F a l s e < / V i s i b l e > < / i t e m > < i t e m > < M e a s u r e N a m e > I Z V R `E N J E   P R E T H O D N A   F I L T E R   f < / M e a s u r e N a m e > < D i s p l a y N a m e > I Z V R `E N J E   P R E T H O D N A   F I L T E R   f < / D i s p l a y N a m e > < V i s i b l e > F a l s e < / V i s i b l e > < / i t e m > < i t e m > < M e a s u r e N a m e > I Z V R `E N J E   T E K U A   f < / M e a s u r e N a m e > < D i s p l a y N a m e > I Z V R `E N J E   T E K U A   f < / D i s p l a y N a m e > < V i s i b l e > F a l s e < / V i s i b l e > < / i t e m > < i t e m > < M e a s u r e N a m e > I Z V R `E N J E   T E K U A   9 2 1 1   P r i j .   s r e d .   i z   P r e t h .   f < / M e a s u r e N a m e > < D i s p l a y N a m e > I Z V R `E N J E   T E K U A   9 2 1 1   P r i j .   s r e d .   i z   P r e t h .   f < / D i s p l a y N a m e > < V i s i b l e > F a l s e < / V i s i b l e > < / i t e m > < i t e m > < M e a s u r e N a m e > I Z V R `E N J E   T E K U A   9 2 1 2   P r i j .   s r e d .   u   S l j e d .   f < / M e a s u r e N a m e > < D i s p l a y N a m e > I Z V R `E N J E   T E K U A   9 2 1 2   P r i j .   s r e d .   u   S l j e d .   f < / D i s p l a y N a m e > < V i s i b l e > F a l s e < / V i s i b l e > < / i t e m > < i t e m > < M e a s u r e N a m e > I Z V R `E N J E   T E K U A   F I L T E R   f < / M e a s u r e N a m e > < D i s p l a y N a m e > I Z V R `E N J E   T E K U A   F I L T E R   f < / D i s p l a y N a m e > < V i s i b l e > F a l s e < / V i s i b l e > < / i t e m > < i t e m > < M e a s u r e N a m e > I Z V O R N I   P L A N   I L I   R E B A L A N S   Z A   T E K U U   f < / M e a s u r e N a m e > < D i s p l a y N a m e > I Z V O R N I   P L A N   I L I   R E B A L A N S   Z A   T E K U U   f < / D i s p l a y N a m e > < V i s i b l e > F a l s e < / V i s i b l e > < / i t e m > < i t e m > < M e a s u r e N a m e > I Z V O R N I   P L A N   I L I   R E B A L A N S   Z A   T E K U U   9 2 1 1   P r i j .   s r e d .   i z   P r e t h .   f < / M e a s u r e N a m e > < D i s p l a y N a m e > I Z V O R N I   P L A N   I L I   R E B A L A N S   Z A   T E K U U   9 2 1 1   P r i j .   s r e d .   i z   P r e t h .   f < / D i s p l a y N a m e > < V i s i b l e > F a l s e < / V i s i b l e > < / i t e m > < i t e m > < M e a s u r e N a m e > I Z V O R N I   P L A N   I L I   R E B A L A N S   Z A   T E K U U   9 2 1 2   P r i j .   s r e d .   u   S l j e d .   g o d .   f < / M e a s u r e N a m e > < D i s p l a y N a m e > I Z V O R N I   P L A N   I L I   R E B A L A N S   Z A   T E K U U   9 2 1 2   P r i j .   s r e d .   u   S l j e d .   g o d .   f < / D i s p l a y N a m e > < V i s i b l e > F a l s e < / V i s i b l e > < / i t e m > < i t e m > < M e a s u r e N a m e > I Z V O R N I   P L A N   I L I   R E B A L A N S   Z A   T E K U U   F I L T E R   f < / M e a s u r e N a m e > < D i s p l a y N a m e > I Z V O R N I   P L A N   I L I   R E B A L A N S   Z A   T E K U U   F I L T E R   f < / D i s p l a y N a m e > < V i s i b l e > F a l s e < / V i s i b l e > < / i t e m > < i t e m > < M e a s u r e N a m e > T E K U I   P L A N   f < / M e a s u r e N a m e > < D i s p l a y N a m e > T E K U I   P L A N   f < / D i s p l a y N a m e > < V i s i b l e > F a l s e < / V i s i b l e > < / i t e m > < i t e m > < M e a s u r e N a m e > T E K U I   P L A N   9 2 1 1   P r i j .   s r e d .   i z   P r e t h .   f < / M e a s u r e N a m e > < D i s p l a y N a m e > T E K U I   P L A N   9 2 1 1   P r i j .   s r e d .   i z   P r e t h .   f < / D i s p l a y N a m e > < V i s i b l e > F a l s e < / V i s i b l e > < / i t e m > < i t e m > < M e a s u r e N a m e > T E K U I   P L A N   9 2 1 2   P r i j .   s r e d .   u   S l j e d .   g o d .   f < / M e a s u r e N a m e > < D i s p l a y N a m e > T E K U I   P L A N   9 2 1 2   P r i j .   s r e d .   u   S l j e d .   g o d .   f < / D i s p l a y N a m e > < V i s i b l e > F a l s e < / V i s i b l e > < / i t e m > < i t e m > < M e a s u r e N a m e > T E K U I   P L A N   F I L T E R   f < / M e a s u r e N a m e > < D i s p l a y N a m e > T E K U I   P L A N   F I L T E R   f < / D i s p l a y N a m e > < V i s i b l e > F a l s e < / V i s i b l e > < / i t e m > < i t e m > < M e a s u r e N a m e > I n d e k s   ( I Z V R `E N J E   T E K U A   /   I Z V R `E N J E   P R E T H O D N A )   f < / M e a s u r e N a m e > < D i s p l a y N a m e > I n d e k s   ( I Z V R `E N J E   T E K U A   /   I Z V R `E N J E   P R E T H O D N A )   f < / D i s p l a y N a m e > < V i s i b l e > F a l s e < / V i s i b l e > < / i t e m > < i t e m > < M e a s u r e N a m e > I n d e k s   ( I Z V R `E N J E   T E K U A   /   I Z V R `E N J E   P R E T H O D N A )   9 2 1 1   P r i j .   s r e d .   i z   P r e t h .   f < / M e a s u r e N a m e > < D i s p l a y N a m e > I n d e k s   ( I Z V R `E N J E   T E K U A   /   I Z V R `E N J E   P R E T H O D N A )   9 2 1 1   P r i j .   s r e d .   i z   P r e t h .   f < / D i s p l a y N a m e > < V i s i b l e > F a l s e < / V i s i b l e > < / i t e m > < i t e m > < M e a s u r e N a m e > I n d e k s   ( I Z V R `E N J E   T E K U A   /   I Z V R `E N J E   P R E T H O D N A )   9 2 1 2   P r i j .   s r e d .   u   S l j e d .   g o d .   f < / M e a s u r e N a m e > < D i s p l a y N a m e > I n d e k s   ( I Z V R `E N J E   T E K U A   /   I Z V R `E N J E   P R E T H O D N A )   9 2 1 2   P r i j .   s r e d .   u   S l j e d .   g o d .   f < / D i s p l a y N a m e > < V i s i b l e > F a l s e < / V i s i b l e > < / i t e m > < i t e m > < M e a s u r e N a m e > I n d e k s   ( I Z V R `E N J E   T E K U A   /   T E K U I   P L A N )   f < / M e a s u r e N a m e > < D i s p l a y N a m e > I n d e k s   ( I Z V R `E N J E   T E K U A   /   T E K U I   P L A N )   f < / D i s p l a y N a m e > < V i s i b l e > F a l s e < / V i s i b l e > < / i t e m > < i t e m > < M e a s u r e N a m e > I n d e k s   ( I Z V R `E N J E   T E K U A   /   T E K U I   P L A N )   9 2 1 1   P r i j .   s r e s .   i z   P r e t h .   f < / M e a s u r e N a m e > < D i s p l a y N a m e > I n d e k s   ( I Z V R `E N J E   T E K U A   /   T E K U I   P L A N )   9 2 1 1   P r i j .   s r e s .   i z   P r e t h .   f < / D i s p l a y N a m e > < V i s i b l e > F a l s e < / V i s i b l e > < / i t e m > < i t e m > < M e a s u r e N a m e > I n d e k s   ( I Z V R `E N J E   T E K U A   /   T E K U I   P L A N )   9 2 1 2   P r i j .   s r e s .   u   S l j e d .   g o d .   f < / M e a s u r e N a m e > < D i s p l a y N a m e > I n d e k s   ( I Z V R `E N J E   T E K U A   /   T E K U I   P L A N )   9 2 1 2   P r i j .   s r e s .   u   S l j e d .   g o d .   f < / D i s p l a y N a m e > < V i s i b l e > F a l s e < / V i s i b l e > < / i t e m > < i t e m > < M e a s u r e N a m e > I n d e k s   ( I Z V R `E N J E   T E K U A   /   I Z V R `E N J E   P R E T H O D N A )   F I L T E R   f < / M e a s u r e N a m e > < D i s p l a y N a m e > I n d e k s   ( I Z V R `E N J E   T E K U A   /   I Z V R `E N J E   P R E T H O D N A )   F I L T E R   f < / D i s p l a y N a m e > < V i s i b l e > F a l s e < / V i s i b l e > < / i t e m > < i t e m > < M e a s u r e N a m e > I n d e k s   ( I Z V R `E N J E   T E K U A   /   T E K U I   P L A N )   F I L T E R   f < / M e a s u r e N a m e > < D i s p l a y N a m e > I n d e k s   ( I Z V R `E N J E   T E K U A   /   T E K U I   P L A N )   F I L T E R   f 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f e 6 e d 1 2 9 - a 7 0 f - 4 e b 1 - b 9 0 3 - 5 b 7 2 c 3 3 c a 3 f 1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0.xml>��< ? x m l   v e r s i o n = " 1 . 0 "   e n c o d i n g = " U T F - 1 6 " ? > < G e m i n i   x m l n s = " h t t p : / / g e m i n i / p i v o t c u s t o m i z a t i o n / 6 f e 8 4 1 0 8 - 9 0 0 0 - 4 2 b c - 8 2 3 b - 1 b 6 b 6 8 f 9 7 3 4 3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 N e z a o k r u ~e n o   P l a n   z a   2 0 2 3   H R K < / M e a s u r e N a m e > < D i s p l a y N a m e > N e z a o k r u ~e n o  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i t e m > < M e a s u r e N a m e > F I L T E R   A L L   %   P l a n   z a   2 0 2 2   E U R < / M e a s u r e N a m e > < D i s p l a y N a m e > F I L T E R   A L L   %   P l a n   z a   2 0 2 2   E U R < / D i s p l a y N a m e > < V i s i b l e > F a l s e < / V i s i b l e > < / i t e m > < i t e m > < M e a s u r e N a m e > %   P l a n   z a   2 0 2 2   E U R < / M e a s u r e N a m e > < D i s p l a y N a m e > %   P l a n   z a   2 0 2 2   E U R < / D i s p l a y N a m e > < V i s i b l e > F a l s e < / V i s i b l e > < / i t e m > < i t e m > < M e a s u r e N a m e > F I L T E R   A L L   %   P l a n   z a   2 0 2 3   E U R < / M e a s u r e N a m e > < D i s p l a y N a m e > F I L T E R   A L L   %   P l a n   z a   2 0 2 3   E U R < / D i s p l a y N a m e > < V i s i b l e > F a l s e < / V i s i b l e > < / i t e m > < i t e m > < M e a s u r e N a m e > %   P l a n   z a   2 0 2 3   E U R < / M e a s u r e N a m e > < D i s p l a y N a m e > %   P l a n   z a   2 0 2 3   E U R < / D i s p l a y N a m e > < V i s i b l e > F a l s e < / V i s i b l e > < / i t e m > < i t e m > < M e a s u r e N a m e > F I L T E R   A L L   %   P r o j e k c i j a   z a   2 0 2 4   E U R < / M e a s u r e N a m e > < D i s p l a y N a m e > F I L T E R   A L L   %   P r o j e k c i j a   z a   2 0 2 4   E U R < / D i s p l a y N a m e > < V i s i b l e > F a l s e < / V i s i b l e > < / i t e m > < i t e m > < M e a s u r e N a m e > %   P r o j e k c i j a   z a   2 0 2 3   E U R < / M e a s u r e N a m e > < D i s p l a y N a m e > %   P r o j e k c i j a   z a   2 0 2 3   E U R < / D i s p l a y N a m e > < V i s i b l e > F a l s e < / V i s i b l e > < / i t e m > < i t e m > < M e a s u r e N a m e > F I L T E R   A L L   %   P r o j e k c i j a   z a   2 0 2 5   E U R < / M e a s u r e N a m e > < D i s p l a y N a m e > F I L T E R   A L L   %   P r o j e k c i j a   z a   2 0 2 5   E U R < / D i s p l a y N a m e > < V i s i b l e > F a l s e < / V i s i b l e > < / i t e m > < i t e m > < M e a s u r e N a m e > %   P r o j e k c i j a   z a   2 0 2 5   E U R < / M e a s u r e N a m e > < D i s p l a y N a m e > %   P r o j e k c i j a   z a   2 0 2 5   E U R < / D i s p l a y N a m e > < V i s i b l e > F a l s e < / V i s i b l e > < / i t e m > < i t e m > < M e a s u r e N a m e > F I L T E R   A L L   %   P l a n   z a   2 0 2 2   H R K < / M e a s u r e N a m e > < D i s p l a y N a m e > F I L T E R   A L L   %   P l a n   z a   2 0 2 2   H R K < / D i s p l a y N a m e > < V i s i b l e > F a l s e < / V i s i b l e > < / i t e m > < i t e m > < M e a s u r e N a m e > %   P l a n   z a   2 0 2 2   H R K < / M e a s u r e N a m e > < D i s p l a y N a m e > %   P l a n   z a   2 0 2 2   H R K < / D i s p l a y N a m e > < V i s i b l e > F a l s e < / V i s i b l e > < / i t e m > < i t e m > < M e a s u r e N a m e > F I L T E R   A L L   %   P l a n   z a   2 0 2 3   H R K < / M e a s u r e N a m e > < D i s p l a y N a m e > F I L T E R   A L L   %   P l a n   z a   2 0 2 3   H R K < / D i s p l a y N a m e > < V i s i b l e > F a l s e < / V i s i b l e > < / i t e m > < i t e m > < M e a s u r e N a m e > %   P l a n   z a   2 0 2 3   H R K < / M e a s u r e N a m e > < D i s p l a y N a m e > %   P l a n   z a   2 0 2 3   H R K < / D i s p l a y N a m e > < V i s i b l e > F a l s e < / V i s i b l e > < / i t e m > < i t e m > < M e a s u r e N a m e > %   F I L T E R   A L L   P r o j e k c i j a   z a   2 0 2 4   H R K < / M e a s u r e N a m e > < D i s p l a y N a m e > %   F I L T E R   A L L   P r o j e k c i j a   z a   2 0 2 4   H R K < / D i s p l a y N a m e > < V i s i b l e > F a l s e < / V i s i b l e > < / i t e m > < i t e m > < M e a s u r e N a m e > %   P r o j e k c i j a   z a   2 0 2 4   H R K < / M e a s u r e N a m e > < D i s p l a y N a m e > %   P r o j e k c i j a   z a   2 0 2 4   H R K < / D i s p l a y N a m e > < V i s i b l e > F a l s e < / V i s i b l e > < / i t e m > < i t e m > < M e a s u r e N a m e > F I L T E R   A L L   %   P r o j e k c i j a   z a   2 0 2 5   H R K < / M e a s u r e N a m e > < D i s p l a y N a m e > F I L T E R   A L L   %   P r o j e k c i j a   z a   2 0 2 5   H R K < / D i s p l a y N a m e > < V i s i b l e > F a l s e < / V i s i b l e > < / i t e m > < i t e m > < M e a s u r e N a m e > %   P r o j e k c i j a   z a   2 0 2 5   H R K < / M e a s u r e N a m e > < D i s p l a y N a m e > %   P r o j e k c i j a   z a   2 0 2 5   H R K < / D i s p l a y N a m e > < V i s i b l e > F a l s e < / V i s i b l e > < / i t e m > < i t e m > < M e a s u r e N a m e > R a z l i k a   2 0 2 3 - 2 0 2 2   E U R < / M e a s u r e N a m e > < D i s p l a y N a m e > R a z l i k a   2 0 2 3 - 2 0 2 2   E U R < / D i s p l a y N a m e > < V i s i b l e > F a l s e < / V i s i b l e > < / i t e m > < i t e m > < M e a s u r e N a m e > %   R a z l i k a   2 0 2 3 - 2 0 2 2   E U R < / M e a s u r e N a m e > < D i s p l a y N a m e > %   R a z l i k a   2 0 2 3 - 2 0 2 2   E U R < / D i s p l a y N a m e > < V i s i b l e > F a l s e < / V i s i b l e > < / i t e m > < i t e m > < M e a s u r e N a m e > R a z l i k a   2 0 2 3 - 2 0 2 2   H R K < / M e a s u r e N a m e > < D i s p l a y N a m e > R a z l i k a   2 0 2 3 - 2 0 2 2   H R K < / D i s p l a y N a m e > < V i s i b l e > F a l s e < / V i s i b l e > < / i t e m > < i t e m > < M e a s u r e N a m e > %   R a z l i k a   2 0 2 3 - 2 0 2 2   H R K < / M e a s u r e N a m e > < D i s p l a y N a m e > %   R a z l i k a   2 0 2 3 - 2 0 2 2 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 %   R a z l i k a   2 0 2 4 - 2 0 2 3   E U R < / M e a s u r e N a m e > < D i s p l a y N a m e > %   R a z l i k a   2 0 2 4 - 2 0 2 3   E U R < / D i s p l a y N a m e > < V i s i b l e > F a l s e < / V i s i b l e > < / i t e m > < i t e m > < M e a s u r e N a m e > R a z l i k a   2 0 2 4 - 2 0 2 3   H R K < / M e a s u r e N a m e > < D i s p l a y N a m e > R a z l i k a   2 0 2 4 - 2 0 2 3   H R K < / D i s p l a y N a m e > < V i s i b l e > F a l s e < / V i s i b l e > < / i t e m > < i t e m > < M e a s u r e N a m e > %   R a z l i k a   2 0 2 4 - 2 0 2 3   H R K < / M e a s u r e N a m e > < D i s p l a y N a m e > %   R a z l i k a   2 0 2 4 - 2 0 2 3   H R K < / D i s p l a y N a m e > < V i s i b l e > F a l s e < / V i s i b l e > < / i t e m > < i t e m > < M e a s u r e N a m e > R a z l i k a   2 0 2 5 - 2 0 2 4   E U R < / M e a s u r e N a m e > < D i s p l a y N a m e > R a z l i k a   2 0 2 5 - 2 0 2 4   E U R < / D i s p l a y N a m e > < V i s i b l e > F a l s e < / V i s i b l e > < / i t e m > < i t e m > < M e a s u r e N a m e > %   R a z l i k a   2 0 2 5 - 2 0 2 4   E U R < / M e a s u r e N a m e > < D i s p l a y N a m e > %   R a z l i k a   2 0 2 5 - 2 0 2 4   E U R < / D i s p l a y N a m e > < V i s i b l e > F a l s e < / V i s i b l e > < / i t e m > < i t e m > < M e a s u r e N a m e > R a z l i k a   2 0 2 5 - 2 0 2 4   H R K < / M e a s u r e N a m e > < D i s p l a y N a m e > R a z l i k a   2 0 2 5 - 2 0 2 4   H R K < / D i s p l a y N a m e > < V i s i b l e > F a l s e < / V i s i b l e > < / i t e m > < i t e m > < M e a s u r e N a m e > %   R a z l i k a   2 0 2 5 - 2 0 2 4   H R K < / M e a s u r e N a m e > < D i s p l a y N a m e > %   R a z l i k a   2 0 2 5 - 2 0 2 4 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1.xml>��< ? x m l   v e r s i o n = " 1 . 0 "   e n c o d i n g = " U T F - 1 6 " ? > < G e m i n i   x m l n s = " h t t p : / / g e m i n i / p i v o t c u s t o m i z a t i o n / 2 5 b 9 3 d d 0 - b 5 b 9 - 4 7 2 c - a 8 7 6 - 1 a f 4 3 8 6 4 9 c a b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 I Z V R `E N J E   P R E T H O D N A   f < / M e a s u r e N a m e > < D i s p l a y N a m e > I Z V R `E N J E   P R E T H O D N A   f < / D i s p l a y N a m e > < V i s i b l e > F a l s e < / V i s i b l e > < / i t e m > < i t e m > < M e a s u r e N a m e > I Z V R `E N J E   P R E T H O D N A   9 2 1 1   P r i j .   s r e d .   i z   P r e t h .   f < / M e a s u r e N a m e > < D i s p l a y N a m e > I Z V R `E N J E   P R E T H O D N A   9 2 1 1   P r i j .   s r e d .   i z   P r e t h .   f < / D i s p l a y N a m e > < V i s i b l e > F a l s e < / V i s i b l e > < / i t e m > < i t e m > < M e a s u r e N a m e > I Z V R `E N J E   P R E T H O D N A   9 2 1 2   P r i j .   s r e d .   u   S l j e d .   g o d .   f < / M e a s u r e N a m e > < D i s p l a y N a m e > I Z V R `E N J E   P R E T H O D N A   9 2 1 2   P r i j .   s r e d .   u   S l j e d .   g o d .   f < / D i s p l a y N a m e > < V i s i b l e > F a l s e < / V i s i b l e > < / i t e m > < i t e m > < M e a s u r e N a m e > I Z V R `E N J E   P R E T H O D N A   F I L T E R   f < / M e a s u r e N a m e > < D i s p l a y N a m e > I Z V R `E N J E   P R E T H O D N A   F I L T E R   f < / D i s p l a y N a m e > < V i s i b l e > F a l s e < / V i s i b l e > < / i t e m > < i t e m > < M e a s u r e N a m e > I Z V R `E N J E   T E K U A   f < / M e a s u r e N a m e > < D i s p l a y N a m e > I Z V R `E N J E   T E K U A   f < / D i s p l a y N a m e > < V i s i b l e > F a l s e < / V i s i b l e > < / i t e m > < i t e m > < M e a s u r e N a m e > I Z V R `E N J E   T E K U A   9 2 1 1   P r i j .   s r e d .   i z   P r e t h .   f < / M e a s u r e N a m e > < D i s p l a y N a m e > I Z V R `E N J E   T E K U A   9 2 1 1   P r i j .   s r e d .   i z   P r e t h .   f < / D i s p l a y N a m e > < V i s i b l e > F a l s e < / V i s i b l e > < / i t e m > < i t e m > < M e a s u r e N a m e > I Z V R `E N J E   T E K U A   9 2 1 2   P r i j .   s r e d .   u   S l j e d .   f < / M e a s u r e N a m e > < D i s p l a y N a m e > I Z V R `E N J E   T E K U A   9 2 1 2   P r i j .   s r e d .   u   S l j e d .   f < / D i s p l a y N a m e > < V i s i b l e > F a l s e < / V i s i b l e > < / i t e m > < i t e m > < M e a s u r e N a m e > I Z V R `E N J E   T E K U A   F I L T E R   f < / M e a s u r e N a m e > < D i s p l a y N a m e > I Z V R `E N J E   T E K U A   F I L T E R   f < / D i s p l a y N a m e > < V i s i b l e > F a l s e < / V i s i b l e > < / i t e m > < i t e m > < M e a s u r e N a m e > I Z V O R N I   P L A N   I L I   R E B A L A N S   Z A   T E K U U   f < / M e a s u r e N a m e > < D i s p l a y N a m e > I Z V O R N I   P L A N   I L I   R E B A L A N S   Z A   T E K U U   f < / D i s p l a y N a m e > < V i s i b l e > F a l s e < / V i s i b l e > < / i t e m > < i t e m > < M e a s u r e N a m e > I Z V O R N I   P L A N   I L I   R E B A L A N S   Z A   T E K U U   9 2 1 1   P r i j .   s r e d .   i z   P r e t h .   f < / M e a s u r e N a m e > < D i s p l a y N a m e > I Z V O R N I   P L A N   I L I   R E B A L A N S   Z A   T E K U U   9 2 1 1   P r i j .   s r e d .   i z   P r e t h .   f < / D i s p l a y N a m e > < V i s i b l e > F a l s e < / V i s i b l e > < / i t e m > < i t e m > < M e a s u r e N a m e > I Z V O R N I   P L A N   I L I   R E B A L A N S   Z A   T E K U U   9 2 1 2   P r i j .   s r e d .   u   S l j e d .   g o d .   f < / M e a s u r e N a m e > < D i s p l a y N a m e > I Z V O R N I   P L A N   I L I   R E B A L A N S   Z A   T E K U U   9 2 1 2   P r i j .   s r e d .   u   S l j e d .   g o d .   f < / D i s p l a y N a m e > < V i s i b l e > F a l s e < / V i s i b l e > < / i t e m > < i t e m > < M e a s u r e N a m e > I Z V O R N I   P L A N   I L I   R E B A L A N S   Z A   T E K U U   F I L T E R   f < / M e a s u r e N a m e > < D i s p l a y N a m e > I Z V O R N I   P L A N   I L I   R E B A L A N S   Z A   T E K U U   F I L T E R   f < / D i s p l a y N a m e > < V i s i b l e > F a l s e < / V i s i b l e > < / i t e m > < i t e m > < M e a s u r e N a m e > T E K U I   P L A N   f < / M e a s u r e N a m e > < D i s p l a y N a m e > T E K U I   P L A N   f < / D i s p l a y N a m e > < V i s i b l e > F a l s e < / V i s i b l e > < / i t e m > < i t e m > < M e a s u r e N a m e > T E K U I   P L A N   9 2 1 1   P r i j .   s r e d .   i z   P r e t h .   f < / M e a s u r e N a m e > < D i s p l a y N a m e > T E K U I   P L A N   9 2 1 1   P r i j .   s r e d .   i z   P r e t h .   f < / D i s p l a y N a m e > < V i s i b l e > F a l s e < / V i s i b l e > < / i t e m > < i t e m > < M e a s u r e N a m e > T E K U I   P L A N   9 2 1 2   P r i j .   s r e d .   u   S l j e d .   g o d .   f < / M e a s u r e N a m e > < D i s p l a y N a m e > T E K U I   P L A N   9 2 1 2   P r i j .   s r e d .   u   S l j e d .   g o d .   f < / D i s p l a y N a m e > < V i s i b l e > F a l s e < / V i s i b l e > < / i t e m > < i t e m > < M e a s u r e N a m e > T E K U I   P L A N   F I L T E R   f < / M e a s u r e N a m e > < D i s p l a y N a m e > T E K U I   P L A N   F I L T E R   f < / D i s p l a y N a m e > < V i s i b l e > F a l s e < / V i s i b l e > < / i t e m > < i t e m > < M e a s u r e N a m e > I n d e k s   ( I Z V R `E N J E   T E K U A   /   I Z V R `E N J E   P R E T H O D N A )   f < / M e a s u r e N a m e > < D i s p l a y N a m e > I n d e k s   ( I Z V R `E N J E   T E K U A   /   I Z V R `E N J E   P R E T H O D N A )   f < / D i s p l a y N a m e > < V i s i b l e > F a l s e < / V i s i b l e > < / i t e m > < i t e m > < M e a s u r e N a m e > I n d e k s   ( I Z V R `E N J E   T E K U A   /   I Z V R `E N J E   P R E T H O D N A )   9 2 1 1   P r i j .   s r e d .   i z   P r e t h .   f < / M e a s u r e N a m e > < D i s p l a y N a m e > I n d e k s   ( I Z V R `E N J E   T E K U A   /   I Z V R `E N J E   P R E T H O D N A )   9 2 1 1   P r i j .   s r e d .   i z   P r e t h .   f < / D i s p l a y N a m e > < V i s i b l e > F a l s e < / V i s i b l e > < / i t e m > < i t e m > < M e a s u r e N a m e > I n d e k s   ( I Z V R `E N J E   T E K U A   /   I Z V R `E N J E   P R E T H O D N A )   9 2 1 2   P r i j .   s r e d .   u   S l j e d .   g o d .   f < / M e a s u r e N a m e > < D i s p l a y N a m e > I n d e k s   ( I Z V R `E N J E   T E K U A   /   I Z V R `E N J E   P R E T H O D N A )   9 2 1 2   P r i j .   s r e d .   u   S l j e d .   g o d .   f < / D i s p l a y N a m e > < V i s i b l e > F a l s e < / V i s i b l e > < / i t e m > < i t e m > < M e a s u r e N a m e > I n d e k s   ( I Z V R `E N J E   T E K U A   /   T E K U I   P L A N )   f < / M e a s u r e N a m e > < D i s p l a y N a m e > I n d e k s   ( I Z V R `E N J E   T E K U A   /   T E K U I   P L A N )   f < / D i s p l a y N a m e > < V i s i b l e > F a l s e < / V i s i b l e > < / i t e m > < i t e m > < M e a s u r e N a m e > I n d e k s   ( I Z V R `E N J E   T E K U A   /   T E K U I   P L A N )   9 2 1 1   P r i j .   s r e s .   i z   P r e t h .   f < / M e a s u r e N a m e > < D i s p l a y N a m e > I n d e k s   ( I Z V R `E N J E   T E K U A   /   T E K U I   P L A N )   9 2 1 1   P r i j .   s r e s .   i z   P r e t h .   f < / D i s p l a y N a m e > < V i s i b l e > F a l s e < / V i s i b l e > < / i t e m > < i t e m > < M e a s u r e N a m e > I n d e k s   ( I Z V R `E N J E   T E K U A   /   T E K U I   P L A N )   9 2 1 2   P r i j .   s r e s .   u   S l j e d .   g o d .   f < / M e a s u r e N a m e > < D i s p l a y N a m e > I n d e k s   ( I Z V R `E N J E   T E K U A   /   T E K U I   P L A N )   9 2 1 2   P r i j .   s r e s .   u   S l j e d .   g o d .   f < / D i s p l a y N a m e > < V i s i b l e > F a l s e < / V i s i b l e > < / i t e m > < i t e m > < M e a s u r e N a m e > I n d e k s   ( I Z V R `E N J E   T E K U A   /   I Z V R `E N J E   P R E T H O D N A )   F I L T E R   f < / M e a s u r e N a m e > < D i s p l a y N a m e > I n d e k s   ( I Z V R `E N J E   T E K U A   /   I Z V R `E N J E   P R E T H O D N A )   F I L T E R   f < / D i s p l a y N a m e > < V i s i b l e > F a l s e < / V i s i b l e > < / i t e m > < i t e m > < M e a s u r e N a m e > I n d e k s   ( I Z V R `E N J E   T E K U A   /   T E K U I   P L A N )   F I L T E R   f < / M e a s u r e N a m e > < D i s p l a y N a m e > I n d e k s   ( I Z V R `E N J E   T E K U A   /   T E K U I   P L A N )   F I L T E R   f < / D i s p l a y N a m e > < V i s i b l e > F a l s e < / V i s i b l e > < / i t e m > < i t e m > < M e a s u r e N a m e > %   I Z V R `E N J E   T E K U A   f   R a s h o d i < / M e a s u r e N a m e > < D i s p l a y N a m e > %   I Z V R `E N J E   T E K U A   f   R a s h o d i < / D i s p l a y N a m e > < V i s i b l e > F a l s e < / V i s i b l e > < / i t e m > < i t e m > < M e a s u r e N a m e > %   I Z V R `E N J E   T E K U A   f   P r i h o d i < / M e a s u r e N a m e > < D i s p l a y N a m e > %   I Z V R `E N J E   T E K U A   f   P r i h o d i 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2.xml>��< ? x m l   v e r s i o n = " 1 . 0 "   e n c o d i n g = " U T F - 1 6 " ? > < G e m i n i   x m l n s = " h t t p : / / g e m i n i / p i v o t c u s t o m i z a t i o n / c 5 f 8 e 6 c 0 - 0 b b 5 - 4 2 a f - a 6 f 3 - 3 c c d 3 e f c f 8 5 e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3.xml>��< ? x m l   v e r s i o n = " 1 . 0 "   e n c o d i n g = " U T F - 1 6 " ? > < G e m i n i   x m l n s = " h t t p : / / g e m i n i / p i v o t c u s t o m i z a t i o n / T a b l e X M L _ B a z a _ 0 9 c e b b 4 2 - 1 5 f 8 - 4 5 c c - a 3 8 c - e 2 f b f 0 b f f 5 3 d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 R a u n < / s t r i n g > < / k e y > < v a l u e > < i n t > 9 0 < / i n t > < / v a l u e > < / i t e m > < i t e m > < k e y > < s t r i n g > N a z i v   r a u n a < / s t r i n g > < / k e y > < v a l u e > < i n t > 1 4 2 < / i n t > < / v a l u e > < / i t e m > < i t e m > < k e y > < s t r i n g > P R I H O D I   P O   I Z V O R I M A < / s t r i n g > < / k e y > < v a l u e > < i n t > 2 2 5 < / i n t > < / v a l u e > < / i t e m > < i t e m > < k e y > < s t r i n g > P r i h o d i   1 < / s t r i n g > < / k e y > < v a l u e > < i n t > 1 1 2 < / i n t > < / v a l u e > < / i t e m > < i t e m > < k e y > < s t r i n g > P r i h o d i   2 < / s t r i n g > < / k e y > < v a l u e > < i n t > 1 1 2 < / i n t > < / v a l u e > < / i t e m > < i t e m > < k e y > < s t r i n g > I z v r ae n j e   2 0 2 1 .   S T A R O   E U R < / s t r i n g > < / k e y > < v a l u e > < i n t > 2 5 3 < / i n t > < / v a l u e > < / i t e m > < i t e m > < k e y > < s t r i n g > P l a n   z a                                       2 0 2 2 .   E U R < / s t r i n g > < / k e y > < v a l u e > < i n t > 3 6 1 < / i n t > < / v a l u e > < / i t e m > < i t e m > < k e y > < s t r i n g > P l a n   z a                                                   2 0 2 3 .   E U R < / s t r i n g > < / k e y > < v a l u e > < i n t > 2 7 7 < / i n t > < / v a l u e > < / i t e m > < i t e m > < k e y > < s t r i n g > P r o j e k c i j a   z a   2 0 2 4 .   E U R < / s t r i n g > < / k e y > < v a l u e > < i n t > 2 2 4 < / i n t > < / v a l u e > < / i t e m > < i t e m > < k e y > < s t r i n g > P r o j e k c i j a   z a   2 0 2 5 .   E U R < / s t r i n g > < / k e y > < v a l u e > < i n t > 2 2 4 < / i n t > < / v a l u e > < / i t e m > < i t e m > < k e y > < s t r i n g > R a z d j e l < / s t r i n g > < / k e y > < v a l u e > < i n t > 9 8 < / i n t > < / v a l u e > < / i t e m > < i t e m > < k e y > < s t r i n g > G L A V A < / s t r i n g > < / k e y > < v a l u e > < i n t > 9 4 < / i n t > < / v a l u e > < / i t e m > < i t e m > < k e y > < s t r i n g > P R O G R A M < / s t r i n g > < / k e y > < v a l u e > < i n t > 1 2 5 < / i n t > < / v a l u e > < / i t e m > < i t e m > < k e y > < s t r i n g > P O D P R O G R A M < / s t r i n g > < / k e y > < v a l u e > < i n t > 1 6 0 < / i n t > < / v a l u e > < / i t e m > < i t e m > < k e y > < s t r i n g > A K T I V N O S T < / s t r i n g > < / k e y > < v a l u e > < i n t > 1 3 3 < / i n t > < / v a l u e > < / i t e m > < i t e m > < k e y > < s t r i n g > I Z V O R < / s t r i n g > < / k e y > < v a l u e > < i n t > 9 2 < / i n t > < / v a l u e > < / i t e m > < i t e m > < k e y > < s t r i n g > K o n t o   B r o j   i   N a z i v   1 < / s t r i n g > < / k e y > < v a l u e > < i n t > 1 9 3 < / i n t > < / v a l u e > < / i t e m > < i t e m > < k e y > < s t r i n g > K o n t o   B r o j   i   N a z i v   2 < / s t r i n g > < / k e y > < v a l u e > < i n t > 1 9 3 < / i n t > < / v a l u e > < / i t e m > < i t e m > < k e y > < s t r i n g > K o n t o   B r o j   i   N a z i v   3 < / s t r i n g > < / k e y > < v a l u e > < i n t > 1 9 3 < / i n t > < / v a l u e > < / i t e m > < i t e m > < k e y > < s t r i n g > K o n t o   B r o j   i   N a z i v   4 < / s t r i n g > < / k e y > < v a l u e > < i n t > 1 9 3 < / i n t > < / v a l u e > < / i t e m > < / C o l u m n W i d t h s > < C o l u m n D i s p l a y I n d e x > < i t e m > < k e y > < s t r i n g > R a u n < / s t r i n g > < / k e y > < v a l u e > < i n t > 0 < / i n t > < / v a l u e > < / i t e m > < i t e m > < k e y > < s t r i n g > N a z i v   r a u n a < / s t r i n g > < / k e y > < v a l u e > < i n t > 1 < / i n t > < / v a l u e > < / i t e m > < i t e m > < k e y > < s t r i n g > P R I H O D I   P O   I Z V O R I M A < / s t r i n g > < / k e y > < v a l u e > < i n t > 2 < / i n t > < / v a l u e > < / i t e m > < i t e m > < k e y > < s t r i n g > P r i h o d i   1 < / s t r i n g > < / k e y > < v a l u e > < i n t > 3 < / i n t > < / v a l u e > < / i t e m > < i t e m > < k e y > < s t r i n g > P r i h o d i   2 < / s t r i n g > < / k e y > < v a l u e > < i n t > 4 < / i n t > < / v a l u e > < / i t e m > < i t e m > < k e y > < s t r i n g > I z v r ae n j e   2 0 2 1 .   S T A R O   E U R < / s t r i n g > < / k e y > < v a l u e > < i n t > 5 < / i n t > < / v a l u e > < / i t e m > < i t e m > < k e y > < s t r i n g > P l a n   z a                                       2 0 2 2 .   E U R < / s t r i n g > < / k e y > < v a l u e > < i n t > 6 < / i n t > < / v a l u e > < / i t e m > < i t e m > < k e y > < s t r i n g > P l a n   z a                                                   2 0 2 3 .   E U R < / s t r i n g > < / k e y > < v a l u e > < i n t > 7 < / i n t > < / v a l u e > < / i t e m > < i t e m > < k e y > < s t r i n g > P r o j e k c i j a   z a   2 0 2 4 .   E U R < / s t r i n g > < / k e y > < v a l u e > < i n t > 8 < / i n t > < / v a l u e > < / i t e m > < i t e m > < k e y > < s t r i n g > P r o j e k c i j a   z a   2 0 2 5 .   E U R < / s t r i n g > < / k e y > < v a l u e > < i n t > 9 < / i n t > < / v a l u e > < / i t e m > < i t e m > < k e y > < s t r i n g > R a z d j e l < / s t r i n g > < / k e y > < v a l u e > < i n t > 1 0 < / i n t > < / v a l u e > < / i t e m > < i t e m > < k e y > < s t r i n g > G L A V A < / s t r i n g > < / k e y > < v a l u e > < i n t > 1 1 < / i n t > < / v a l u e > < / i t e m > < i t e m > < k e y > < s t r i n g > P R O G R A M < / s t r i n g > < / k e y > < v a l u e > < i n t > 1 2 < / i n t > < / v a l u e > < / i t e m > < i t e m > < k e y > < s t r i n g > P O D P R O G R A M < / s t r i n g > < / k e y > < v a l u e > < i n t > 1 3 < / i n t > < / v a l u e > < / i t e m > < i t e m > < k e y > < s t r i n g > A K T I V N O S T < / s t r i n g > < / k e y > < v a l u e > < i n t > 1 4 < / i n t > < / v a l u e > < / i t e m > < i t e m > < k e y > < s t r i n g > I Z V O R < / s t r i n g > < / k e y > < v a l u e > < i n t > 1 5 < / i n t > < / v a l u e > < / i t e m > < i t e m > < k e y > < s t r i n g > K o n t o   B r o j   i   N a z i v   1 < / s t r i n g > < / k e y > < v a l u e > < i n t > 1 6 < / i n t > < / v a l u e > < / i t e m > < i t e m > < k e y > < s t r i n g > K o n t o   B r o j   i   N a z i v   2 < / s t r i n g > < / k e y > < v a l u e > < i n t > 1 7 < / i n t > < / v a l u e > < / i t e m > < i t e m > < k e y > < s t r i n g > K o n t o   B r o j   i   N a z i v   3 < / s t r i n g > < / k e y > < v a l u e > < i n t > 1 8 < / i n t > < / v a l u e > < / i t e m > < i t e m > < k e y > < s t r i n g > K o n t o   B r o j   i   N a z i v   4 < / s t r i n g > < / k e y > < v a l u e > < i n t > 1 9 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4.xml>��< ? x m l   v e r s i o n = " 1 . 0 "   e n c o d i n g = " U T F - 1 6 " ? > < G e m i n i   x m l n s = " h t t p : / / g e m i n i / p i v o t c u s t o m i z a t i o n / 6 0 5 3 3 a 6 f - 9 6 9 c - 4 1 1 9 - a 3 d 4 - 8 2 1 b 6 2 4 2 2 d 7 3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5.xml>��< ? x m l   v e r s i o n = " 1 . 0 "   e n c o d i n g = " U T F - 1 6 " ? > < G e m i n i   x m l n s = " h t t p : / / g e m i n i / p i v o t c u s t o m i z a t i o n / 6 0 6 5 0 1 0 c - 6 b 2 1 - 4 c 5 9 - 9 2 b 9 - 7 f e 0 e d d 5 7 8 d 9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 P l a n   z a   2 0 2 3   E U R   F I L T E R < / M e a s u r e N a m e > < D i s p l a y N a m e > P l a n   z a   2 0 2 3 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6.xml>��< ? x m l   v e r s i o n = " 1 . 0 "   e n c o d i n g = " U T F - 1 6 " ? > < G e m i n i   x m l n s = " h t t p : / / g e m i n i / p i v o t c u s t o m i z a t i o n / 8 4 7 4 1 1 2 d - 5 5 5 1 - 4 d 5 7 - b 1 1 f - b e 2 5 7 f 9 2 e a 9 e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7.xml>��< ? x m l   v e r s i o n = " 1 . 0 "   e n c o d i n g = " U T F - 1 6 " ? > < G e m i n i   x m l n s = " h t t p : / / g e m i n i / p i v o t c u s t o m i z a t i o n / b 7 6 0 e 0 0 4 - f 9 9 9 - 4 e 1 3 - 9 7 7 7 - 5 1 6 6 0 b d 4 c f c 9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 I Z V R `E N J E   P R E T H O D N A   f < / M e a s u r e N a m e > < D i s p l a y N a m e > I Z V R `E N J E   P R E T H O D N A   f < / D i s p l a y N a m e > < V i s i b l e > F a l s e < / V i s i b l e > < / i t e m > < i t e m > < M e a s u r e N a m e > I Z V R `E N J E   P R E T H O D N A   9 2 1 1   P r i j .   s r e d .   i z   P r e t h .   f < / M e a s u r e N a m e > < D i s p l a y N a m e > I Z V R `E N J E   P R E T H O D N A   9 2 1 1   P r i j .   s r e d .   i z   P r e t h .   f < / D i s p l a y N a m e > < V i s i b l e > F a l s e < / V i s i b l e > < / i t e m > < i t e m > < M e a s u r e N a m e > I Z V R `E N J E   P R E T H O D N A   9 2 1 2   P r i j .   s r e d .   u   S l j e d .   g o d .   f < / M e a s u r e N a m e > < D i s p l a y N a m e > I Z V R `E N J E   P R E T H O D N A   9 2 1 2   P r i j .   s r e d .   u   S l j e d .   g o d .   f < / D i s p l a y N a m e > < V i s i b l e > F a l s e < / V i s i b l e > < / i t e m > < i t e m > < M e a s u r e N a m e > I Z V R `E N J E   P R E T H O D N A   F I L T E R   f < / M e a s u r e N a m e > < D i s p l a y N a m e > I Z V R `E N J E   P R E T H O D N A   F I L T E R   f < / D i s p l a y N a m e > < V i s i b l e > F a l s e < / V i s i b l e > < / i t e m > < i t e m > < M e a s u r e N a m e > I Z V R `E N J E   T E K U A   f < / M e a s u r e N a m e > < D i s p l a y N a m e > I Z V R `E N J E   T E K U A   f < / D i s p l a y N a m e > < V i s i b l e > F a l s e < / V i s i b l e > < / i t e m > < i t e m > < M e a s u r e N a m e > I Z V R `E N J E   T E K U A   9 2 1 1   P r i j .   s r e d .   i z   P r e t h .   f < / M e a s u r e N a m e > < D i s p l a y N a m e > I Z V R `E N J E   T E K U A   9 2 1 1   P r i j .   s r e d .   i z   P r e t h .   f < / D i s p l a y N a m e > < V i s i b l e > F a l s e < / V i s i b l e > < / i t e m > < i t e m > < M e a s u r e N a m e > I Z V R `E N J E   T E K U A   9 2 1 2   P r i j .   s r e d .   u   S l j e d .   f < / M e a s u r e N a m e > < D i s p l a y N a m e > I Z V R `E N J E   T E K U A   9 2 1 2   P r i j .   s r e d .   u   S l j e d .   f < / D i s p l a y N a m e > < V i s i b l e > F a l s e < / V i s i b l e > < / i t e m > < i t e m > < M e a s u r e N a m e > I Z V R `E N J E   T E K U A   F I L T E R   f < / M e a s u r e N a m e > < D i s p l a y N a m e > I Z V R `E N J E   T E K U A   F I L T E R   f < / D i s p l a y N a m e > < V i s i b l e > F a l s e < / V i s i b l e > < / i t e m > < i t e m > < M e a s u r e N a m e > I Z V O R N I   P L A N   I L I   R E B A L A N S   Z A   T E K U U   f < / M e a s u r e N a m e > < D i s p l a y N a m e > I Z V O R N I   P L A N   I L I   R E B A L A N S   Z A   T E K U U   f < / D i s p l a y N a m e > < V i s i b l e > F a l s e < / V i s i b l e > < / i t e m > < i t e m > < M e a s u r e N a m e > I Z V O R N I   P L A N   I L I   R E B A L A N S   Z A   T E K U U   9 2 1 1   P r i j .   s r e d .   i z   P r e t h .   f < / M e a s u r e N a m e > < D i s p l a y N a m e > I Z V O R N I   P L A N   I L I   R E B A L A N S   Z A   T E K U U   9 2 1 1   P r i j .   s r e d .   i z   P r e t h .   f < / D i s p l a y N a m e > < V i s i b l e > F a l s e < / V i s i b l e > < / i t e m > < i t e m > < M e a s u r e N a m e > I Z V O R N I   P L A N   I L I   R E B A L A N S   Z A   T E K U U   9 2 1 2   P r i j .   s r e d .   u   S l j e d .   g o d .   f < / M e a s u r e N a m e > < D i s p l a y N a m e > I Z V O R N I   P L A N   I L I   R E B A L A N S   Z A   T E K U U   9 2 1 2   P r i j .   s r e d .   u   S l j e d .   g o d .   f < / D i s p l a y N a m e > < V i s i b l e > F a l s e < / V i s i b l e > < / i t e m > < i t e m > < M e a s u r e N a m e > I Z V O R N I   P L A N   I L I   R E B A L A N S   Z A   T E K U U   F I L T E R   f < / M e a s u r e N a m e > < D i s p l a y N a m e > I Z V O R N I   P L A N   I L I   R E B A L A N S   Z A   T E K U U   F I L T E R   f < / D i s p l a y N a m e > < V i s i b l e > F a l s e < / V i s i b l e > < / i t e m > < i t e m > < M e a s u r e N a m e > T E K U I   P L A N   f < / M e a s u r e N a m e > < D i s p l a y N a m e > T E K U I   P L A N   f < / D i s p l a y N a m e > < V i s i b l e > F a l s e < / V i s i b l e > < / i t e m > < i t e m > < M e a s u r e N a m e > T E K U I   P L A N   9 2 1 1   P r i j .   s r e d .   i z   P r e t h .   f < / M e a s u r e N a m e > < D i s p l a y N a m e > T E K U I   P L A N   9 2 1 1   P r i j .   s r e d .   i z   P r e t h .   f < / D i s p l a y N a m e > < V i s i b l e > F a l s e < / V i s i b l e > < / i t e m > < i t e m > < M e a s u r e N a m e > T E K U I   P L A N   9 2 1 2   P r i j .   s r e d .   u   S l j e d .   g o d .   f < / M e a s u r e N a m e > < D i s p l a y N a m e > T E K U I   P L A N   9 2 1 2   P r i j .   s r e d .   u   S l j e d .   g o d .   f < / D i s p l a y N a m e > < V i s i b l e > F a l s e < / V i s i b l e > < / i t e m > < i t e m > < M e a s u r e N a m e > T E K U I   P L A N   F I L T E R   f < / M e a s u r e N a m e > < D i s p l a y N a m e > T E K U I   P L A N   F I L T E R   f < / D i s p l a y N a m e > < V i s i b l e > F a l s e < / V i s i b l e > < / i t e m > < i t e m > < M e a s u r e N a m e > I n d e k s   ( I Z V R `E N J E   T E K U A   /   I Z V R `E N J E   P R E T H O D N A )   f < / M e a s u r e N a m e > < D i s p l a y N a m e > I n d e k s   ( I Z V R `E N J E   T E K U A   /   I Z V R `E N J E   P R E T H O D N A )   f < / D i s p l a y N a m e > < V i s i b l e > F a l s e < / V i s i b l e > < / i t e m > < i t e m > < M e a s u r e N a m e > I n d e k s   ( I Z V R `E N J E   T E K U A   /   I Z V R `E N J E   P R E T H O D N A )   9 2 1 1   P r i j .   s r e d .   i z   P r e t h .   f < / M e a s u r e N a m e > < D i s p l a y N a m e > I n d e k s   ( I Z V R `E N J E   T E K U A   /   I Z V R `E N J E   P R E T H O D N A )   9 2 1 1   P r i j .   s r e d .   i z   P r e t h .   f < / D i s p l a y N a m e > < V i s i b l e > F a l s e < / V i s i b l e > < / i t e m > < i t e m > < M e a s u r e N a m e > I n d e k s   ( I Z V R `E N J E   T E K U A   /   I Z V R `E N J E   P R E T H O D N A )   9 2 1 2   P r i j .   s r e d .   u   S l j e d .   g o d .   f < / M e a s u r e N a m e > < D i s p l a y N a m e > I n d e k s   ( I Z V R `E N J E   T E K U A   /   I Z V R `E N J E   P R E T H O D N A )   9 2 1 2   P r i j .   s r e d .   u   S l j e d .   g o d .   f < / D i s p l a y N a m e > < V i s i b l e > F a l s e < / V i s i b l e > < / i t e m > < i t e m > < M e a s u r e N a m e > I n d e k s   ( I Z V R `E N J E   T E K U A   /   T E K U I   P L A N )   f < / M e a s u r e N a m e > < D i s p l a y N a m e > I n d e k s   ( I Z V R `E N J E   T E K U A   /   T E K U I   P L A N )   f < / D i s p l a y N a m e > < V i s i b l e > F a l s e < / V i s i b l e > < / i t e m > < i t e m > < M e a s u r e N a m e > I n d e k s   ( I Z V R `E N J E   T E K U A   /   T E K U I   P L A N )   9 2 1 1   P r i j .   s r e s .   i z   P r e t h .   f < / M e a s u r e N a m e > < D i s p l a y N a m e > I n d e k s   ( I Z V R `E N J E   T E K U A   /   T E K U I   P L A N )   9 2 1 1   P r i j .   s r e s .   i z   P r e t h .   f < / D i s p l a y N a m e > < V i s i b l e > F a l s e < / V i s i b l e > < / i t e m > < i t e m > < M e a s u r e N a m e > I n d e k s   ( I Z V R `E N J E   T E K U A   /   T E K U I   P L A N )   9 2 1 2   P r i j .   s r e s .   u   S l j e d .   g o d .   f < / M e a s u r e N a m e > < D i s p l a y N a m e > I n d e k s   ( I Z V R `E N J E   T E K U A   /   T E K U I   P L A N )   9 2 1 2   P r i j .   s r e s .   u   S l j e d .   g o d .   f < / D i s p l a y N a m e > < V i s i b l e > F a l s e < / V i s i b l e > < / i t e m > < i t e m > < M e a s u r e N a m e > I n d e k s   ( I Z V R `E N J E   T E K U A   /   T E K U I   P L A N )   F I L T E R   f < / M e a s u r e N a m e > < D i s p l a y N a m e > I n d e k s   ( I Z V R `E N J E   T E K U A   /   T E K U I   P L A N )   F I L T E R   f < / D i s p l a y N a m e > < V i s i b l e > F a l s e < / V i s i b l e > < / i t e m > < i t e m > < M e a s u r e N a m e > I n d e k s   ( I Z V R `E N J E   T E K U A   /   I Z V R `E N J E   P R E T H O D N A )   F I L T E R   f < / M e a s u r e N a m e > < D i s p l a y N a m e > I n d e k s   ( I Z V R `E N J E   T E K U A   /   I Z V R `E N J E   P R E T H O D N A )   F I L T E R   f < / D i s p l a y N a m e > < V i s i b l e > F a l s e < / V i s i b l e > < / i t e m > < i t e m > < M e a s u r e N a m e > %   I Z V R `E N J E   T E K U A   f   R a s h o d i < / M e a s u r e N a m e > < D i s p l a y N a m e > %   I Z V R `E N J E   T E K U A   f   R a s h o d i < / D i s p l a y N a m e > < V i s i b l e > F a l s e < / V i s i b l e > < / i t e m > < i t e m > < M e a s u r e N a m e > %   I Z V R `E N J E   T E K U A   f   P r i h o d i < / M e a s u r e N a m e > < D i s p l a y N a m e > %   I Z V R `E N J E   T E K U A   f   P r i h o d i 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8.xml>��< ? x m l   v e r s i o n = " 1 . 0 "   e n c o d i n g = " U T F - 1 6 " ? > < G e m i n i   x m l n s = " h t t p : / / g e m i n i / p i v o t c u s t o m i z a t i o n / 0 8 e 2 a 2 c 4 - 6 b b d - 4 b 5 e - 9 b 8 0 - d 4 7 0 7 0 8 3 4 7 9 d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 I Z V R `E N J E   P R E T H O D N A   f < / M e a s u r e N a m e > < D i s p l a y N a m e > I Z V R `E N J E   P R E T H O D N A   f < / D i s p l a y N a m e > < V i s i b l e > F a l s e < / V i s i b l e > < / i t e m > < i t e m > < M e a s u r e N a m e > I Z V R `E N J E   P R E T H O D N A   9 2 1 1   P r i j .   s r e d .   i z   P r e t h .   f < / M e a s u r e N a m e > < D i s p l a y N a m e > I Z V R `E N J E   P R E T H O D N A   9 2 1 1   P r i j .   s r e d .   i z   P r e t h .   f < / D i s p l a y N a m e > < V i s i b l e > F a l s e < / V i s i b l e > < / i t e m > < i t e m > < M e a s u r e N a m e > I Z V R `E N J E   P R E T H O D N A   9 2 1 2   P r i j .   s r e d .   u   S l j e d .   g o d .   f < / M e a s u r e N a m e > < D i s p l a y N a m e > I Z V R `E N J E   P R E T H O D N A   9 2 1 2   P r i j .   s r e d .   u   S l j e d .   g o d .   f < / D i s p l a y N a m e > < V i s i b l e > F a l s e < / V i s i b l e > < / i t e m > < i t e m > < M e a s u r e N a m e > I Z V R `E N J E   P R E T H O D N A   F I L T E R   f < / M e a s u r e N a m e > < D i s p l a y N a m e > I Z V R `E N J E   P R E T H O D N A   F I L T E R   f < / D i s p l a y N a m e > < V i s i b l e > F a l s e < / V i s i b l e > < / i t e m > < i t e m > < M e a s u r e N a m e > I Z V R `E N J E   T E K U A   f < / M e a s u r e N a m e > < D i s p l a y N a m e > I Z V R `E N J E   T E K U A   f < / D i s p l a y N a m e > < V i s i b l e > F a l s e < / V i s i b l e > < / i t e m > < i t e m > < M e a s u r e N a m e > I Z V R `E N J E   T E K U A   9 2 1 1   P r i j .   s r e d .   i z   P r e t h .   f < / M e a s u r e N a m e > < D i s p l a y N a m e > I Z V R `E N J E   T E K U A   9 2 1 1   P r i j .   s r e d .   i z   P r e t h .   f < / D i s p l a y N a m e > < V i s i b l e > F a l s e < / V i s i b l e > < / i t e m > < i t e m > < M e a s u r e N a m e > I Z V R `E N J E   T E K U A   9 2 1 2   P r i j .   s r e d .   u   S l j e d .   f < / M e a s u r e N a m e > < D i s p l a y N a m e > I Z V R `E N J E   T E K U A   9 2 1 2   P r i j .   s r e d .   u   S l j e d .   f < / D i s p l a y N a m e > < V i s i b l e > F a l s e < / V i s i b l e > < / i t e m > < i t e m > < M e a s u r e N a m e > I Z V R `E N J E   T E K U A   F I L T E R   f < / M e a s u r e N a m e > < D i s p l a y N a m e > I Z V R `E N J E   T E K U A   F I L T E R   f < / D i s p l a y N a m e > < V i s i b l e > F a l s e < / V i s i b l e > < / i t e m > < i t e m > < M e a s u r e N a m e > I Z V O R N I   P L A N   I L I   R E B A L A N S   Z A   T E K U U   f < / M e a s u r e N a m e > < D i s p l a y N a m e > I Z V O R N I   P L A N   I L I   R E B A L A N S   Z A   T E K U U   f < / D i s p l a y N a m e > < V i s i b l e > F a l s e < / V i s i b l e > < / i t e m > < i t e m > < M e a s u r e N a m e > I Z V O R N I   P L A N   I L I   R E B A L A N S   Z A   T E K U U   9 2 1 1   P r i j .   s r e d .   i z   P r e t h .   f < / M e a s u r e N a m e > < D i s p l a y N a m e > I Z V O R N I   P L A N   I L I   R E B A L A N S   Z A   T E K U U   9 2 1 1   P r i j .   s r e d .   i z   P r e t h .   f < / D i s p l a y N a m e > < V i s i b l e > F a l s e < / V i s i b l e > < / i t e m > < i t e m > < M e a s u r e N a m e > I Z V O R N I   P L A N   I L I   R E B A L A N S   Z A   T E K U U   9 2 1 2   P r i j .   s r e d .   u   S l j e d .   g o d .   f < / M e a s u r e N a m e > < D i s p l a y N a m e > I Z V O R N I   P L A N   I L I   R E B A L A N S   Z A   T E K U U   9 2 1 2   P r i j .   s r e d .   u   S l j e d .   g o d .   f < / D i s p l a y N a m e > < V i s i b l e > F a l s e < / V i s i b l e > < / i t e m > < i t e m > < M e a s u r e N a m e > I Z V O R N I   P L A N   I L I   R E B A L A N S   Z A   T E K U U   F I L T E R   f < / M e a s u r e N a m e > < D i s p l a y N a m e > I Z V O R N I   P L A N   I L I   R E B A L A N S   Z A   T E K U U   F I L T E R   f < / D i s p l a y N a m e > < V i s i b l e > F a l s e < / V i s i b l e > < / i t e m > < i t e m > < M e a s u r e N a m e > T E K U I   P L A N   f < / M e a s u r e N a m e > < D i s p l a y N a m e > T E K U I   P L A N   f < / D i s p l a y N a m e > < V i s i b l e > F a l s e < / V i s i b l e > < / i t e m > < i t e m > < M e a s u r e N a m e > T E K U I   P L A N   9 2 1 1   P r i j .   s r e d .   i z   P r e t h .   f < / M e a s u r e N a m e > < D i s p l a y N a m e > T E K U I   P L A N   9 2 1 1   P r i j .   s r e d .   i z   P r e t h .   f < / D i s p l a y N a m e > < V i s i b l e > F a l s e < / V i s i b l e > < / i t e m > < i t e m > < M e a s u r e N a m e > T E K U I   P L A N   9 2 1 2   P r i j .   s r e d .   u   S l j e d .   g o d .   f < / M e a s u r e N a m e > < D i s p l a y N a m e > T E K U I   P L A N   9 2 1 2   P r i j .   s r e d .   u   S l j e d .   g o d .   f < / D i s p l a y N a m e > < V i s i b l e > F a l s e < / V i s i b l e > < / i t e m > < i t e m > < M e a s u r e N a m e > T E K U I   P L A N   F I L T E R   f < / M e a s u r e N a m e > < D i s p l a y N a m e > T E K U I   P L A N   F I L T E R   f < / D i s p l a y N a m e > < V i s i b l e > F a l s e < / V i s i b l e > < / i t e m > < i t e m > < M e a s u r e N a m e > I n d e k s   ( I Z V R `E N J E   T E K U A   /   I Z V R `E N J E   P R E T H O D N A )   f < / M e a s u r e N a m e > < D i s p l a y N a m e > I n d e k s   ( I Z V R `E N J E   T E K U A   /   I Z V R `E N J E   P R E T H O D N A )   f < / D i s p l a y N a m e > < V i s i b l e > F a l s e < / V i s i b l e > < / i t e m > < i t e m > < M e a s u r e N a m e > I n d e k s   ( I Z V R `E N J E   T E K U A   /   I Z V R `E N J E   P R E T H O D N A )   9 2 1 1   P r i j .   s r e d .   i z   P r e t h .   f < / M e a s u r e N a m e > < D i s p l a y N a m e > I n d e k s   ( I Z V R `E N J E   T E K U A   /   I Z V R `E N J E   P R E T H O D N A )   9 2 1 1   P r i j .   s r e d .   i z   P r e t h .   f < / D i s p l a y N a m e > < V i s i b l e > F a l s e < / V i s i b l e > < / i t e m > < i t e m > < M e a s u r e N a m e > I n d e k s   ( I Z V R `E N J E   T E K U A   /   I Z V R `E N J E   P R E T H O D N A )   9 2 1 2   P r i j .   s r e d .   u   S l j e d .   g o d .   f < / M e a s u r e N a m e > < D i s p l a y N a m e > I n d e k s   ( I Z V R `E N J E   T E K U A   /   I Z V R `E N J E   P R E T H O D N A )   9 2 1 2   P r i j .   s r e d .   u   S l j e d .   g o d .   f < / D i s p l a y N a m e > < V i s i b l e > F a l s e < / V i s i b l e > < / i t e m > < i t e m > < M e a s u r e N a m e > I n d e k s   ( I Z V R `E N J E   T E K U A   /   T E K U I   P L A N )   f < / M e a s u r e N a m e > < D i s p l a y N a m e > I n d e k s   ( I Z V R `E N J E   T E K U A   /   T E K U I   P L A N )   f < / D i s p l a y N a m e > < V i s i b l e > F a l s e < / V i s i b l e > < / i t e m > < i t e m > < M e a s u r e N a m e > I n d e k s   ( I Z V R `E N J E   T E K U A   /   T E K U I   P L A N )   9 2 1 1   P r i j .   s r e s .   i z   P r e t h .   f < / M e a s u r e N a m e > < D i s p l a y N a m e > I n d e k s   ( I Z V R `E N J E   T E K U A   /   T E K U I   P L A N )   9 2 1 1   P r i j .   s r e s .   i z   P r e t h .   f < / D i s p l a y N a m e > < V i s i b l e > F a l s e < / V i s i b l e > < / i t e m > < i t e m > < M e a s u r e N a m e > I n d e k s   ( I Z V R `E N J E   T E K U A   /   T E K U I   P L A N )   9 2 1 2   P r i j .   s r e s .   u   S l j e d .   g o d .   f < / M e a s u r e N a m e > < D i s p l a y N a m e > I n d e k s   ( I Z V R `E N J E   T E K U A   /   T E K U I   P L A N )   9 2 1 2   P r i j .   s r e s .   u   S l j e d .   g o d .   f < / D i s p l a y N a m e > < V i s i b l e > F a l s e < / V i s i b l e > < / i t e m > < i t e m > < M e a s u r e N a m e > I n d e k s   ( I Z V R `E N J E   T E K U A   /   T E K U I   P L A N )   F I L T E R   f < / M e a s u r e N a m e > < D i s p l a y N a m e > I n d e k s   ( I Z V R `E N J E   T E K U A   /   T E K U I   P L A N )   F I L T E R   f < / D i s p l a y N a m e > < V i s i b l e > F a l s e < / V i s i b l e > < / i t e m > < i t e m > < M e a s u r e N a m e > I n d e k s   ( I Z V R `E N J E   T E K U A   /   I Z V R `E N J E   P R E T H O D N A )   F I L T E R   f < / M e a s u r e N a m e > < D i s p l a y N a m e > I n d e k s   ( I Z V R `E N J E   T E K U A   /   I Z V R `E N J E   P R E T H O D N A )   F I L T E R   f < / D i s p l a y N a m e > < V i s i b l e > F a l s e < / V i s i b l e > < / i t e m > < i t e m > < M e a s u r e N a m e > %   I Z V R `E N J E   T E K U A   f   R a s h o d i < / M e a s u r e N a m e > < D i s p l a y N a m e > %   I Z V R `E N J E   T E K U A   f   R a s h o d i < / D i s p l a y N a m e > < V i s i b l e > F a l s e < / V i s i b l e > < / i t e m > < i t e m > < M e a s u r e N a m e > %   I Z V R `E N J E   T E K U A   f   P r i h o d i < / M e a s u r e N a m e > < D i s p l a y N a m e > %   I Z V R `E N J E   T E K U A   f   P r i h o d i 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9.xml>��< ? x m l   v e r s i o n = " 1 . 0 "   e n c o d i n g = " U T F - 1 6 " ? > < G e m i n i   x m l n s = " h t t p : / / g e m i n i / p i v o t c u s t o m i z a t i o n / 3 b 3 2 b a 2 f - 9 3 e c - 4 0 c d - 8 8 8 8 - 0 0 1 c 5 7 d 0 f a b 4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 I Z V R `E N J E   P R E T H O D N A   f < / M e a s u r e N a m e > < D i s p l a y N a m e > I Z V R `E N J E   P R E T H O D N A   f < / D i s p l a y N a m e > < V i s i b l e > F a l s e < / V i s i b l e > < / i t e m > < i t e m > < M e a s u r e N a m e > I Z V R `E N J E   P R E T H O D N A   9 2 1 1   P r i j .   s r e d .   i z   P r e t h .   f < / M e a s u r e N a m e > < D i s p l a y N a m e > I Z V R `E N J E   P R E T H O D N A   9 2 1 1   P r i j .   s r e d .   i z   P r e t h .   f < / D i s p l a y N a m e > < V i s i b l e > F a l s e < / V i s i b l e > < / i t e m > < i t e m > < M e a s u r e N a m e > I Z V R `E N J E   P R E T H O D N A   9 2 1 2   P r i j .   s r e d .   u   S l j e d .   g o d .   f < / M e a s u r e N a m e > < D i s p l a y N a m e > I Z V R `E N J E   P R E T H O D N A   9 2 1 2   P r i j .   s r e d .   u   S l j e d .   g o d .   f < / D i s p l a y N a m e > < V i s i b l e > F a l s e < / V i s i b l e > < / i t e m > < i t e m > < M e a s u r e N a m e > I Z V R `E N J E   P R E T H O D N A   F I L T E R   f < / M e a s u r e N a m e > < D i s p l a y N a m e > I Z V R `E N J E   P R E T H O D N A   F I L T E R   f < / D i s p l a y N a m e > < V i s i b l e > F a l s e < / V i s i b l e > < / i t e m > < i t e m > < M e a s u r e N a m e > I Z V R `E N J E   T E K U A   f < / M e a s u r e N a m e > < D i s p l a y N a m e > I Z V R `E N J E   T E K U A   f < / D i s p l a y N a m e > < V i s i b l e > F a l s e < / V i s i b l e > < / i t e m > < i t e m > < M e a s u r e N a m e > I Z V R `E N J E   T E K U A   9 2 1 1   P r i j .   s r e d .   i z   P r e t h .   f < / M e a s u r e N a m e > < D i s p l a y N a m e > I Z V R `E N J E   T E K U A   9 2 1 1   P r i j .   s r e d .   i z   P r e t h .   f < / D i s p l a y N a m e > < V i s i b l e > F a l s e < / V i s i b l e > < / i t e m > < i t e m > < M e a s u r e N a m e > I Z V R `E N J E   T E K U A   9 2 1 2   P r i j .   s r e d .   u   S l j e d .   f < / M e a s u r e N a m e > < D i s p l a y N a m e > I Z V R `E N J E   T E K U A   9 2 1 2   P r i j .   s r e d .   u   S l j e d .   f < / D i s p l a y N a m e > < V i s i b l e > F a l s e < / V i s i b l e > < / i t e m > < i t e m > < M e a s u r e N a m e > I Z V R `E N J E   T E K U A   F I L T E R   f < / M e a s u r e N a m e > < D i s p l a y N a m e > I Z V R `E N J E   T E K U A   F I L T E R   f < / D i s p l a y N a m e > < V i s i b l e > F a l s e < / V i s i b l e > < / i t e m > < i t e m > < M e a s u r e N a m e > I Z V O R N I   P L A N   I L I   R E B A L A N S   Z A   T E K U U   f < / M e a s u r e N a m e > < D i s p l a y N a m e > I Z V O R N I   P L A N   I L I   R E B A L A N S   Z A   T E K U U   f < / D i s p l a y N a m e > < V i s i b l e > F a l s e < / V i s i b l e > < / i t e m > < i t e m > < M e a s u r e N a m e > I Z V O R N I   P L A N   I L I   R E B A L A N S   Z A   T E K U U   9 2 1 1   P r i j .   s r e d .   i z   P r e t h .   f < / M e a s u r e N a m e > < D i s p l a y N a m e > I Z V O R N I   P L A N   I L I   R E B A L A N S   Z A   T E K U U   9 2 1 1   P r i j .   s r e d .   i z   P r e t h .   f < / D i s p l a y N a m e > < V i s i b l e > F a l s e < / V i s i b l e > < / i t e m > < i t e m > < M e a s u r e N a m e > I Z V O R N I   P L A N   I L I   R E B A L A N S   Z A   T E K U U   9 2 1 2   P r i j .   s r e d .   u   S l j e d .   g o d .   f < / M e a s u r e N a m e > < D i s p l a y N a m e > I Z V O R N I   P L A N   I L I   R E B A L A N S   Z A   T E K U U   9 2 1 2   P r i j .   s r e d .   u   S l j e d .   g o d .   f < / D i s p l a y N a m e > < V i s i b l e > F a l s e < / V i s i b l e > < / i t e m > < i t e m > < M e a s u r e N a m e > I Z V O R N I   P L A N   I L I   R E B A L A N S   Z A   T E K U U   F I L T E R   f < / M e a s u r e N a m e > < D i s p l a y N a m e > I Z V O R N I   P L A N   I L I   R E B A L A N S   Z A   T E K U U   F I L T E R   f < / D i s p l a y N a m e > < V i s i b l e > F a l s e < / V i s i b l e > < / i t e m > < i t e m > < M e a s u r e N a m e > T E K U I   P L A N   f < / M e a s u r e N a m e > < D i s p l a y N a m e > T E K U I   P L A N   f < / D i s p l a y N a m e > < V i s i b l e > F a l s e < / V i s i b l e > < / i t e m > < i t e m > < M e a s u r e N a m e > T E K U I   P L A N   9 2 1 1   P r i j .   s r e d .   i z   P r e t h .   f < / M e a s u r e N a m e > < D i s p l a y N a m e > T E K U I   P L A N   9 2 1 1   P r i j .   s r e d .   i z   P r e t h .   f < / D i s p l a y N a m e > < V i s i b l e > F a l s e < / V i s i b l e > < / i t e m > < i t e m > < M e a s u r e N a m e > T E K U I   P L A N   9 2 1 2   P r i j .   s r e d .   u   S l j e d .   g o d .   f < / M e a s u r e N a m e > < D i s p l a y N a m e > T E K U I   P L A N   9 2 1 2   P r i j .   s r e d .   u   S l j e d .   g o d .   f < / D i s p l a y N a m e > < V i s i b l e > F a l s e < / V i s i b l e > < / i t e m > < i t e m > < M e a s u r e N a m e > T E K U I   P L A N   F I L T E R   f < / M e a s u r e N a m e > < D i s p l a y N a m e > T E K U I   P L A N   F I L T E R   f < / D i s p l a y N a m e > < V i s i b l e > F a l s e < / V i s i b l e > < / i t e m > < i t e m > < M e a s u r e N a m e > I n d e k s   ( I Z V R `E N J E   T E K U A   /   I Z V R `E N J E   P R E T H O D N A )   f < / M e a s u r e N a m e > < D i s p l a y N a m e > I n d e k s   ( I Z V R `E N J E   T E K U A   /   I Z V R `E N J E   P R E T H O D N A )   f < / D i s p l a y N a m e > < V i s i b l e > F a l s e < / V i s i b l e > < / i t e m > < i t e m > < M e a s u r e N a m e > I n d e k s   ( I Z V R `E N J E   T E K U A   /   I Z V R `E N J E   P R E T H O D N A )   9 2 1 1   P r i j .   s r e d .   i z   P r e t h .   f < / M e a s u r e N a m e > < D i s p l a y N a m e > I n d e k s   ( I Z V R `E N J E   T E K U A   /   I Z V R `E N J E   P R E T H O D N A )   9 2 1 1   P r i j .   s r e d .   i z   P r e t h .   f < / D i s p l a y N a m e > < V i s i b l e > F a l s e < / V i s i b l e > < / i t e m > < i t e m > < M e a s u r e N a m e > I n d e k s   ( I Z V R `E N J E   T E K U A   /   I Z V R `E N J E   P R E T H O D N A )   9 2 1 2   P r i j .   s r e d .   u   S l j e d .   g o d .   f < / M e a s u r e N a m e > < D i s p l a y N a m e > I n d e k s   ( I Z V R `E N J E   T E K U A   /   I Z V R `E N J E   P R E T H O D N A )   9 2 1 2   P r i j .   s r e d .   u   S l j e d .   g o d .   f < / D i s p l a y N a m e > < V i s i b l e > F a l s e < / V i s i b l e > < / i t e m > < i t e m > < M e a s u r e N a m e > I n d e k s   ( I Z V R `E N J E   T E K U A   /   T E K U I   P L A N )   f < / M e a s u r e N a m e > < D i s p l a y N a m e > I n d e k s   ( I Z V R `E N J E   T E K U A   /   T E K U I   P L A N )   f < / D i s p l a y N a m e > < V i s i b l e > F a l s e < / V i s i b l e > < / i t e m > < i t e m > < M e a s u r e N a m e > I n d e k s   ( I Z V R `E N J E   T E K U A   /   T E K U I   P L A N )   9 2 1 1   P r i j .   s r e s .   i z   P r e t h .   f < / M e a s u r e N a m e > < D i s p l a y N a m e > I n d e k s   ( I Z V R `E N J E   T E K U A   /   T E K U I   P L A N )   9 2 1 1   P r i j .   s r e s .   i z   P r e t h .   f < / D i s p l a y N a m e > < V i s i b l e > F a l s e < / V i s i b l e > < / i t e m > < i t e m > < M e a s u r e N a m e > I n d e k s   ( I Z V R `E N J E   T E K U A   /   T E K U I   P L A N )   9 2 1 2   P r i j .   s r e s .   u   S l j e d .   g o d .   f < / M e a s u r e N a m e > < D i s p l a y N a m e > I n d e k s   ( I Z V R `E N J E   T E K U A   /   T E K U I   P L A N )   9 2 1 2   P r i j .   s r e s .   u   S l j e d .   g o d .   f < / D i s p l a y N a m e > < V i s i b l e > F a l s e < / V i s i b l e > < / i t e m > < i t e m > < M e a s u r e N a m e > I n d e k s   ( I Z V R `E N J E   T E K U A   /   T E K U I   P L A N )   F I L T E R   f < / M e a s u r e N a m e > < D i s p l a y N a m e > I n d e k s   ( I Z V R `E N J E   T E K U A   /   T E K U I   P L A N )   F I L T E R   f < / D i s p l a y N a m e > < V i s i b l e > F a l s e < / V i s i b l e > < / i t e m > < i t e m > < M e a s u r e N a m e > I n d e k s   ( I Z V R `E N J E   T E K U A   /   I Z V R `E N J E   P R E T H O D N A )   F I L T E R   f < / M e a s u r e N a m e > < D i s p l a y N a m e > I n d e k s   ( I Z V R `E N J E   T E K U A   /   I Z V R `E N J E   P R E T H O D N A )   F I L T E R   f < / D i s p l a y N a m e > < V i s i b l e > F a l s e < / V i s i b l e > < / i t e m > < i t e m > < M e a s u r e N a m e > %   I Z V R `E N J E   T E K U A   f   R a s h o d i < / M e a s u r e N a m e > < D i s p l a y N a m e > %   I Z V R `E N J E   T E K U A   f   R a s h o d i < / D i s p l a y N a m e > < V i s i b l e > F a l s e < / V i s i b l e > < / i t e m > < i t e m > < M e a s u r e N a m e > %   I Z V R `E N J E   T E K U A   f   P r i h o d i < / M e a s u r e N a m e > < D i s p l a y N a m e > %   I Z V R `E N J E   T E K U A   f   P r i h o d i 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e f 0 4 c f d e - 6 e c 6 - 4 5 5 2 - b 9 6 b - 0 2 f a 3 8 0 8 4 4 d f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0.xml>��< ? x m l   v e r s i o n = " 1 . 0 "   e n c o d i n g = " U T F - 1 6 " ? > < G e m i n i   x m l n s = " h t t p : / / g e m i n i / p i v o t c u s t o m i z a t i o n / d 5 8 1 c a 9 d - 5 8 b b - 4 4 1 5 - a 2 b 5 - c 1 e 3 d 5 b 6 e a 9 b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 I Z V R `E N J E   P R E T H O D N A   f < / M e a s u r e N a m e > < D i s p l a y N a m e > I Z V R `E N J E   P R E T H O D N A   f < / D i s p l a y N a m e > < V i s i b l e > F a l s e < / V i s i b l e > < / i t e m > < i t e m > < M e a s u r e N a m e > I Z V R `E N J E   P R E T H O D N A   9 2 1 1   P r i j .   s r e d .   i z   P r e t h .   f < / M e a s u r e N a m e > < D i s p l a y N a m e > I Z V R `E N J E   P R E T H O D N A   9 2 1 1   P r i j .   s r e d .   i z   P r e t h .   f < / D i s p l a y N a m e > < V i s i b l e > F a l s e < / V i s i b l e > < / i t e m > < i t e m > < M e a s u r e N a m e > I Z V R `E N J E   P R E T H O D N A   9 2 1 2   P r i j .   s r e d .   u   S l j e d .   g o d .   f < / M e a s u r e N a m e > < D i s p l a y N a m e > I Z V R `E N J E   P R E T H O D N A   9 2 1 2   P r i j .   s r e d .   u   S l j e d .   g o d .   f < / D i s p l a y N a m e > < V i s i b l e > F a l s e < / V i s i b l e > < / i t e m > < i t e m > < M e a s u r e N a m e > I Z V R `E N J E   P R E T H O D N A   F I L T E R   f < / M e a s u r e N a m e > < D i s p l a y N a m e > I Z V R `E N J E   P R E T H O D N A   F I L T E R   f < / D i s p l a y N a m e > < V i s i b l e > F a l s e < / V i s i b l e > < / i t e m > < i t e m > < M e a s u r e N a m e > I Z V R `E N J E   T E K U A   f < / M e a s u r e N a m e > < D i s p l a y N a m e > I Z V R `E N J E   T E K U A   f < / D i s p l a y N a m e > < V i s i b l e > F a l s e < / V i s i b l e > < / i t e m > < i t e m > < M e a s u r e N a m e > I Z V R `E N J E   T E K U A   9 2 1 1   P r i j .   s r e d .   i z   P r e t h .   f < / M e a s u r e N a m e > < D i s p l a y N a m e > I Z V R `E N J E   T E K U A   9 2 1 1   P r i j .   s r e d .   i z   P r e t h .   f < / D i s p l a y N a m e > < V i s i b l e > F a l s e < / V i s i b l e > < / i t e m > < i t e m > < M e a s u r e N a m e > I Z V R `E N J E   T E K U A   9 2 1 2   P r i j .   s r e d .   u   S l j e d .   f < / M e a s u r e N a m e > < D i s p l a y N a m e > I Z V R `E N J E   T E K U A   9 2 1 2   P r i j .   s r e d .   u   S l j e d .   f < / D i s p l a y N a m e > < V i s i b l e > F a l s e < / V i s i b l e > < / i t e m > < i t e m > < M e a s u r e N a m e > I Z V R `E N J E   T E K U A   F I L T E R   f < / M e a s u r e N a m e > < D i s p l a y N a m e > I Z V R `E N J E   T E K U A   F I L T E R   f < / D i s p l a y N a m e > < V i s i b l e > F a l s e < / V i s i b l e > < / i t e m > < i t e m > < M e a s u r e N a m e > I Z V O R N I   P L A N   I L I   R E B A L A N S   Z A   T E K U U   f < / M e a s u r e N a m e > < D i s p l a y N a m e > I Z V O R N I   P L A N   I L I   R E B A L A N S   Z A   T E K U U   f < / D i s p l a y N a m e > < V i s i b l e > F a l s e < / V i s i b l e > < / i t e m > < i t e m > < M e a s u r e N a m e > I Z V O R N I   P L A N   I L I   R E B A L A N S   Z A   T E K U U   9 2 1 1   P r i j .   s r e d .   i z   P r e t h .   f < / M e a s u r e N a m e > < D i s p l a y N a m e > I Z V O R N I   P L A N   I L I   R E B A L A N S   Z A   T E K U U   9 2 1 1   P r i j .   s r e d .   i z   P r e t h .   f < / D i s p l a y N a m e > < V i s i b l e > F a l s e < / V i s i b l e > < / i t e m > < i t e m > < M e a s u r e N a m e > I Z V O R N I   P L A N   I L I   R E B A L A N S   Z A   T E K U U   9 2 1 2   P r i j .   s r e d .   u   S l j e d .   g o d .   f < / M e a s u r e N a m e > < D i s p l a y N a m e > I Z V O R N I   P L A N   I L I   R E B A L A N S   Z A   T E K U U   9 2 1 2   P r i j .   s r e d .   u   S l j e d .   g o d .   f < / D i s p l a y N a m e > < V i s i b l e > F a l s e < / V i s i b l e > < / i t e m > < i t e m > < M e a s u r e N a m e > I Z V O R N I   P L A N   I L I   R E B A L A N S   Z A   T E K U U   F I L T E R   f < / M e a s u r e N a m e > < D i s p l a y N a m e > I Z V O R N I   P L A N   I L I   R E B A L A N S   Z A   T E K U U   F I L T E R   f < / D i s p l a y N a m e > < V i s i b l e > F a l s e < / V i s i b l e > < / i t e m > < i t e m > < M e a s u r e N a m e > T E K U I   P L A N   f < / M e a s u r e N a m e > < D i s p l a y N a m e > T E K U I   P L A N   f < / D i s p l a y N a m e > < V i s i b l e > F a l s e < / V i s i b l e > < / i t e m > < i t e m > < M e a s u r e N a m e > T E K U I   P L A N   9 2 1 1   P r i j .   s r e d .   i z   P r e t h .   f < / M e a s u r e N a m e > < D i s p l a y N a m e > T E K U I   P L A N   9 2 1 1   P r i j .   s r e d .   i z   P r e t h .   f < / D i s p l a y N a m e > < V i s i b l e > F a l s e < / V i s i b l e > < / i t e m > < i t e m > < M e a s u r e N a m e > T E K U I   P L A N   9 2 1 2   P r i j .   s r e d .   u   S l j e d .   g o d .   f < / M e a s u r e N a m e > < D i s p l a y N a m e > T E K U I   P L A N   9 2 1 2   P r i j .   s r e d .   u   S l j e d .   g o d .   f < / D i s p l a y N a m e > < V i s i b l e > F a l s e < / V i s i b l e > < / i t e m > < i t e m > < M e a s u r e N a m e > T E K U I   P L A N   F I L T E R   f < / M e a s u r e N a m e > < D i s p l a y N a m e > T E K U I   P L A N   F I L T E R   f < / D i s p l a y N a m e > < V i s i b l e > F a l s e < / V i s i b l e > < / i t e m > < i t e m > < M e a s u r e N a m e > I n d e k s   ( I Z V R `E N J E   T E K U A   /   I Z V R `E N J E   P R E T H O D N A )   f < / M e a s u r e N a m e > < D i s p l a y N a m e > I n d e k s   ( I Z V R `E N J E   T E K U A   /   I Z V R `E N J E   P R E T H O D N A )   f < / D i s p l a y N a m e > < V i s i b l e > F a l s e < / V i s i b l e > < / i t e m > < i t e m > < M e a s u r e N a m e > I n d e k s   ( I Z V R `E N J E   T E K U A   /   I Z V R `E N J E   P R E T H O D N A )   9 2 1 1   P r i j .   s r e d .   i z   P r e t h .   f < / M e a s u r e N a m e > < D i s p l a y N a m e > I n d e k s   ( I Z V R `E N J E   T E K U A   /   I Z V R `E N J E   P R E T H O D N A )   9 2 1 1   P r i j .   s r e d .   i z   P r e t h .   f < / D i s p l a y N a m e > < V i s i b l e > F a l s e < / V i s i b l e > < / i t e m > < i t e m > < M e a s u r e N a m e > I n d e k s   ( I Z V R `E N J E   T E K U A   /   I Z V R `E N J E   P R E T H O D N A )   9 2 1 2   P r i j .   s r e d .   u   S l j e d .   g o d .   f < / M e a s u r e N a m e > < D i s p l a y N a m e > I n d e k s   ( I Z V R `E N J E   T E K U A   /   I Z V R `E N J E   P R E T H O D N A )   9 2 1 2   P r i j .   s r e d .   u   S l j e d .   g o d .   f < / D i s p l a y N a m e > < V i s i b l e > F a l s e < / V i s i b l e > < / i t e m > < i t e m > < M e a s u r e N a m e > I n d e k s   ( I Z V R `E N J E   T E K U A   /   T E K U I   P L A N )   f < / M e a s u r e N a m e > < D i s p l a y N a m e > I n d e k s   ( I Z V R `E N J E   T E K U A   /   T E K U I   P L A N )   f < / D i s p l a y N a m e > < V i s i b l e > F a l s e < / V i s i b l e > < / i t e m > < i t e m > < M e a s u r e N a m e > I n d e k s   ( I Z V R `E N J E   T E K U A   /   T E K U I   P L A N )   9 2 1 1   P r i j .   s r e s .   i z   P r e t h .   f < / M e a s u r e N a m e > < D i s p l a y N a m e > I n d e k s   ( I Z V R `E N J E   T E K U A   /   T E K U I   P L A N )   9 2 1 1   P r i j .   s r e s .   i z   P r e t h .   f < / D i s p l a y N a m e > < V i s i b l e > F a l s e < / V i s i b l e > < / i t e m > < i t e m > < M e a s u r e N a m e > I n d e k s   ( I Z V R `E N J E   T E K U A   /   T E K U I   P L A N )   9 2 1 2   P r i j .   s r e s .   u   S l j e d .   g o d .   f < / M e a s u r e N a m e > < D i s p l a y N a m e > I n d e k s   ( I Z V R `E N J E   T E K U A   /   T E K U I   P L A N )   9 2 1 2   P r i j .   s r e s .   u   S l j e d .   g o d .   f < / D i s p l a y N a m e > < V i s i b l e > F a l s e < / V i s i b l e > < / i t e m > < i t e m > < M e a s u r e N a m e > I n d e k s   ( I Z V R `E N J E   T E K U A   /   T E K U I   P L A N )   F I L T E R   f < / M e a s u r e N a m e > < D i s p l a y N a m e > I n d e k s   ( I Z V R `E N J E   T E K U A   /   T E K U I   P L A N )   F I L T E R   f < / D i s p l a y N a m e > < V i s i b l e > F a l s e < / V i s i b l e > < / i t e m > < i t e m > < M e a s u r e N a m e > I n d e k s   ( I Z V R `E N J E   T E K U A   /   I Z V R `E N J E   P R E T H O D N A )   F I L T E R   f < / M e a s u r e N a m e > < D i s p l a y N a m e > I n d e k s   ( I Z V R `E N J E   T E K U A   /   I Z V R `E N J E   P R E T H O D N A )   F I L T E R   f < / D i s p l a y N a m e > < V i s i b l e > F a l s e < / V i s i b l e > < / i t e m > < i t e m > < M e a s u r e N a m e > %   I Z V R `E N J E   T E K U A   f   R a s h o d i < / M e a s u r e N a m e > < D i s p l a y N a m e > %   I Z V R `E N J E   T E K U A   f   R a s h o d i < / D i s p l a y N a m e > < V i s i b l e > F a l s e < / V i s i b l e > < / i t e m > < i t e m > < M e a s u r e N a m e > %   I Z V R `E N J E   T E K U A   f   P r i h o d i < / M e a s u r e N a m e > < D i s p l a y N a m e > %   I Z V R `E N J E   T E K U A   f   P r i h o d i 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1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42.xml>��< ? x m l   v e r s i o n = " 1 . 0 "   e n c o d i n g = " U T F - 1 6 " ? > < G e m i n i   x m l n s = " h t t p : / / g e m i n i / p i v o t c u s t o m i z a t i o n / T a b l e C o u n t I n S a n d b o x " > < C u s t o m C o n t e n t > < ! [ C D A T A [ 1 ] ] > < / C u s t o m C o n t e n t > < / G e m i n i > 
</file>

<file path=customXml/item43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44.xml>��< ? x m l   v e r s i o n = " 1 . 0 "   e n c o d i n g = " U T F - 1 6 " ? > < G e m i n i   x m l n s = " h t t p : / / g e m i n i / p i v o t c u s t o m i z a t i o n / T a b l e X M L _ K o n t n i P l a n D _ a 7 7 e 2 b 0 e - b a 3 2 - 4 a 6 d - b 7 c e - f 3 a b 0 1 7 3 8 f b 6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  / > < C o l u m n D i s p l a y I n d e x   /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5.xml>��< ? x m l   v e r s i o n = " 1 . 0 "   e n c o d i n g = " U T F - 1 6 " ? > < G e m i n i   x m l n s = " h t t p : / / g e m i n i / p i v o t c u s t o m i z a t i o n / a b 5 b 4 4 5 0 - 9 4 e 8 - 4 4 3 8 - 8 a e b - 7 b e 8 a 6 5 3 0 b f 9 " > < C u s t o m C o n t e n t > < ! [ C D A T A [ < ? x m l   v e r s i o n = " 1 . 0 "   e n c o d i n g = " u t f - 1 6 " ? > < S e t t i n g s > < C a l c u l a t e d F i e l d s > < i t e m > < M e a s u r e N a m e > P l a n   2 0 2 2   E U R < / M e a s u r e N a m e > < D i s p l a y N a m e > P l a n   2 0 2 2   E U R < / D i s p l a y N a m e > < V i s i b l e > F a l s e < / V i s i b l e > < / i t e m > < i t e m > < M e a s u r e N a m e > P l a n   2 0 2 3   E U R < / M e a s u r e N a m e > < D i s p l a y N a m e > P l a n  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6.xml>��< ? x m l   v e r s i o n = " 1 . 0 "   e n c o d i n g = " U T F - 1 6 " ? > < G e m i n i   x m l n s = " h t t p : / / g e m i n i / p i v o t c u s t o m i z a t i o n / 7 2 6 7 7 3 5 f - f b 4 f - 4 f f 1 - a f 6 4 - e 4 c 1 1 a 0 5 7 1 4 c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7.xml>��< ? x m l   v e r s i o n = " 1 . 0 "   e n c o d i n g = " U T F - 1 6 " ? > < G e m i n i   x m l n s = " h t t p : / / g e m i n i / p i v o t c u s t o m i z a t i o n / c 5 6 a 4 3 8 4 - e d 9 d - 4 1 1 5 - 8 c 7 f - 3 0 5 e 6 6 c 1 f 9 c 0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8.xml>��< ? x m l   v e r s i o n = " 1 . 0 "   e n c o d i n g = " U T F - 1 6 " ? > < G e m i n i   x m l n s = " h t t p : / / g e m i n i / p i v o t c u s t o m i z a t i o n / 0 c 4 c b b 5 c - 7 d 4 8 - 4 9 5 c - b 5 c c - b 3 7 8 3 0 5 9 e 0 3 5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 I Z V R `E N J E   P R E T H O D N A   f < / M e a s u r e N a m e > < D i s p l a y N a m e > I Z V R `E N J E   P R E T H O D N A   f < / D i s p l a y N a m e > < V i s i b l e > F a l s e < / V i s i b l e > < / i t e m > < i t e m > < M e a s u r e N a m e > I Z V R `E N J E   P R E T H O D N A   9 2 1 1   P r i j .   s r e d .   i z   P r e t h .   f < / M e a s u r e N a m e > < D i s p l a y N a m e > I Z V R `E N J E   P R E T H O D N A   9 2 1 1   P r i j .   s r e d .   i z   P r e t h .   f < / D i s p l a y N a m e > < V i s i b l e > F a l s e < / V i s i b l e > < / i t e m > < i t e m > < M e a s u r e N a m e > I Z V R `E N J E   P R E T H O D N A   9 2 1 2   P r i j .   s r e d .   u   S l j e d .   g o d .   f < / M e a s u r e N a m e > < D i s p l a y N a m e > I Z V R `E N J E   P R E T H O D N A   9 2 1 2   P r i j .   s r e d .   u   S l j e d .   g o d .   f < / D i s p l a y N a m e > < V i s i b l e > F a l s e < / V i s i b l e > < / i t e m > < i t e m > < M e a s u r e N a m e > I Z V R `E N J E   P R E T H O D N A   F I L T E R   f < / M e a s u r e N a m e > < D i s p l a y N a m e > I Z V R `E N J E   P R E T H O D N A   F I L T E R   f < / D i s p l a y N a m e > < V i s i b l e > F a l s e < / V i s i b l e > < / i t e m > < i t e m > < M e a s u r e N a m e > I Z V R `E N J E   T E K U A   f < / M e a s u r e N a m e > < D i s p l a y N a m e > I Z V R `E N J E   T E K U A   f < / D i s p l a y N a m e > < V i s i b l e > F a l s e < / V i s i b l e > < / i t e m > < i t e m > < M e a s u r e N a m e > I Z V R `E N J E   T E K U A   9 2 1 1   P r i j .   s r e d .   i z   P r e t h .   f < / M e a s u r e N a m e > < D i s p l a y N a m e > I Z V R `E N J E   T E K U A   9 2 1 1   P r i j .   s r e d .   i z   P r e t h .   f < / D i s p l a y N a m e > < V i s i b l e > F a l s e < / V i s i b l e > < / i t e m > < i t e m > < M e a s u r e N a m e > I Z V R `E N J E   T E K U A   9 2 1 2   P r i j .   s r e d .   u   S l j e d .   f < / M e a s u r e N a m e > < D i s p l a y N a m e > I Z V R `E N J E   T E K U A   9 2 1 2   P r i j .   s r e d .   u   S l j e d .   f < / D i s p l a y N a m e > < V i s i b l e > F a l s e < / V i s i b l e > < / i t e m > < i t e m > < M e a s u r e N a m e > I Z V R `E N J E   T E K U A   F I L T E R   f < / M e a s u r e N a m e > < D i s p l a y N a m e > I Z V R `E N J E   T E K U A   F I L T E R   f < / D i s p l a y N a m e > < V i s i b l e > F a l s e < / V i s i b l e > < / i t e m > < i t e m > < M e a s u r e N a m e > I Z V O R N I   P L A N   I L I   R E B A L A N S   Z A   T E K U U   f < / M e a s u r e N a m e > < D i s p l a y N a m e > I Z V O R N I   P L A N   I L I   R E B A L A N S   Z A   T E K U U   f < / D i s p l a y N a m e > < V i s i b l e > F a l s e < / V i s i b l e > < / i t e m > < i t e m > < M e a s u r e N a m e > I Z V O R N I   P L A N   I L I   R E B A L A N S   Z A   T E K U U   9 2 1 1   P r i j .   s r e d .   i z   P r e t h .   f < / M e a s u r e N a m e > < D i s p l a y N a m e > I Z V O R N I   P L A N   I L I   R E B A L A N S   Z A   T E K U U   9 2 1 1   P r i j .   s r e d .   i z   P r e t h .   f < / D i s p l a y N a m e > < V i s i b l e > F a l s e < / V i s i b l e > < / i t e m > < i t e m > < M e a s u r e N a m e > I Z V O R N I   P L A N   I L I   R E B A L A N S   Z A   T E K U U   9 2 1 2   P r i j .   s r e d .   u   S l j e d .   g o d .   f < / M e a s u r e N a m e > < D i s p l a y N a m e > I Z V O R N I   P L A N   I L I   R E B A L A N S   Z A   T E K U U   9 2 1 2   P r i j .   s r e d .   u   S l j e d .   g o d .   f < / D i s p l a y N a m e > < V i s i b l e > F a l s e < / V i s i b l e > < / i t e m > < i t e m > < M e a s u r e N a m e > I Z V O R N I   P L A N   I L I   R E B A L A N S   Z A   T E K U U   F I L T E R   f < / M e a s u r e N a m e > < D i s p l a y N a m e > I Z V O R N I   P L A N   I L I   R E B A L A N S   Z A   T E K U U   F I L T E R   f < / D i s p l a y N a m e > < V i s i b l e > F a l s e < / V i s i b l e > < / i t e m > < i t e m > < M e a s u r e N a m e > T E K U I   P L A N   f < / M e a s u r e N a m e > < D i s p l a y N a m e > T E K U I   P L A N   f < / D i s p l a y N a m e > < V i s i b l e > F a l s e < / V i s i b l e > < / i t e m > < i t e m > < M e a s u r e N a m e > T E K U I   P L A N   9 2 1 1   P r i j .   s r e d .   i z   P r e t h .   f < / M e a s u r e N a m e > < D i s p l a y N a m e > T E K U I   P L A N   9 2 1 1   P r i j .   s r e d .   i z   P r e t h .   f < / D i s p l a y N a m e > < V i s i b l e > F a l s e < / V i s i b l e > < / i t e m > < i t e m > < M e a s u r e N a m e > T E K U I   P L A N   9 2 1 2   P r i j .   s r e d .   u   S l j e d .   g o d .   f < / M e a s u r e N a m e > < D i s p l a y N a m e > T E K U I   P L A N   9 2 1 2   P r i j .   s r e d .   u   S l j e d .   g o d .   f < / D i s p l a y N a m e > < V i s i b l e > F a l s e < / V i s i b l e > < / i t e m > < i t e m > < M e a s u r e N a m e > T E K U I   P L A N   F I L T E R   f < / M e a s u r e N a m e > < D i s p l a y N a m e > T E K U I   P L A N   F I L T E R   f < / D i s p l a y N a m e > < V i s i b l e > F a l s e < / V i s i b l e > < / i t e m > < i t e m > < M e a s u r e N a m e > I n d e k s   ( I Z V R `E N J E   T E K U A   /   I Z V R `E N J E   P R E T H O D N A )   f < / M e a s u r e N a m e > < D i s p l a y N a m e > I n d e k s   ( I Z V R `E N J E   T E K U A   /   I Z V R `E N J E   P R E T H O D N A )   f < / D i s p l a y N a m e > < V i s i b l e > F a l s e < / V i s i b l e > < / i t e m > < i t e m > < M e a s u r e N a m e > I n d e k s   ( I Z V R `E N J E   T E K U A   /   I Z V R `E N J E   P R E T H O D N A )   9 2 1 1   P r i j .   s r e d .   i z   P r e t h .   f < / M e a s u r e N a m e > < D i s p l a y N a m e > I n d e k s   ( I Z V R `E N J E   T E K U A   /   I Z V R `E N J E   P R E T H O D N A )   9 2 1 1   P r i j .   s r e d .   i z   P r e t h .   f < / D i s p l a y N a m e > < V i s i b l e > F a l s e < / V i s i b l e > < / i t e m > < i t e m > < M e a s u r e N a m e > I n d e k s   ( I Z V R `E N J E   T E K U A   /   I Z V R `E N J E   P R E T H O D N A )   9 2 1 2   P r i j .   s r e d .   u   S l j e d .   g o d .   f < / M e a s u r e N a m e > < D i s p l a y N a m e > I n d e k s   ( I Z V R `E N J E   T E K U A   /   I Z V R `E N J E   P R E T H O D N A )   9 2 1 2   P r i j .   s r e d .   u   S l j e d .   g o d .   f < / D i s p l a y N a m e > < V i s i b l e > F a l s e < / V i s i b l e > < / i t e m > < i t e m > < M e a s u r e N a m e > I n d e k s   ( I Z V R `E N J E   T E K U A   /   T E K U I   P L A N )   f < / M e a s u r e N a m e > < D i s p l a y N a m e > I n d e k s   ( I Z V R `E N J E   T E K U A   /   T E K U I   P L A N )   f < / D i s p l a y N a m e > < V i s i b l e > F a l s e < / V i s i b l e > < / i t e m > < i t e m > < M e a s u r e N a m e > I n d e k s   ( I Z V R `E N J E   T E K U A   /   T E K U I   P L A N )   9 2 1 1   P r i j .   s r e s .   i z   P r e t h .   f < / M e a s u r e N a m e > < D i s p l a y N a m e > I n d e k s   ( I Z V R `E N J E   T E K U A   /   T E K U I   P L A N )   9 2 1 1   P r i j .   s r e s .   i z   P r e t h .   f < / D i s p l a y N a m e > < V i s i b l e > F a l s e < / V i s i b l e > < / i t e m > < i t e m > < M e a s u r e N a m e > I n d e k s   ( I Z V R `E N J E   T E K U A   /   T E K U I   P L A N )   9 2 1 2   P r i j .   s r e s .   u   S l j e d .   g o d .   f < / M e a s u r e N a m e > < D i s p l a y N a m e > I n d e k s   ( I Z V R `E N J E   T E K U A   /   T E K U I   P L A N )   9 2 1 2   P r i j .   s r e s .   u   S l j e d .   g o d .   f < / D i s p l a y N a m e > < V i s i b l e > F a l s e < / V i s i b l e > < / i t e m > < i t e m > < M e a s u r e N a m e > I n d e k s   ( I Z V R `E N J E   T E K U A   /   T E K U I   P L A N )   F I L T E R   f < / M e a s u r e N a m e > < D i s p l a y N a m e > I n d e k s   ( I Z V R `E N J E   T E K U A   /   T E K U I   P L A N )   F I L T E R   f < / D i s p l a y N a m e > < V i s i b l e > F a l s e < / V i s i b l e > < / i t e m > < i t e m > < M e a s u r e N a m e > I n d e k s   ( I Z V R `E N J E   T E K U A   /   I Z V R `E N J E   P R E T H O D N A )   F I L T E R   f < / M e a s u r e N a m e > < D i s p l a y N a m e > I n d e k s   ( I Z V R `E N J E   T E K U A   /   I Z V R `E N J E   P R E T H O D N A )   F I L T E R   f < / D i s p l a y N a m e > < V i s i b l e > F a l s e < / V i s i b l e > < / i t e m > < i t e m > < M e a s u r e N a m e > %   I Z V R `E N J E   T E K U A   f   R a s h o d i < / M e a s u r e N a m e > < D i s p l a y N a m e > %   I Z V R `E N J E   T E K U A   f   R a s h o d i < / D i s p l a y N a m e > < V i s i b l e > F a l s e < / V i s i b l e > < / i t e m > < i t e m > < M e a s u r e N a m e > %   I Z V R `E N J E   T E K U A   f   P r i h o d i < / M e a s u r e N a m e > < D i s p l a y N a m e > %   I Z V R `E N J E   T E K U A   f   P r i h o d i 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9.xml>��< ? x m l   v e r s i o n = " 1 . 0 "   e n c o d i n g = " U T F - 1 6 " ? > < G e m i n i   x m l n s = " h t t p : / / g e m i n i / p i v o t c u s t o m i z a t i o n / d 1 2 9 4 2 4 6 - b a 0 6 - 4 4 6 9 - b 6 0 3 - b 2 b 8 6 1 c a 5 a c 0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 I Z V R `E N J E   P R E T H O D N A   f < / M e a s u r e N a m e > < D i s p l a y N a m e > I Z V R `E N J E   P R E T H O D N A   f < / D i s p l a y N a m e > < V i s i b l e > F a l s e < / V i s i b l e > < / i t e m > < i t e m > < M e a s u r e N a m e > I Z V R `E N J E   P R E T H O D N A   9 2 1 1   P r i j .   s r e d .   i z   P r e t h .   f < / M e a s u r e N a m e > < D i s p l a y N a m e > I Z V R `E N J E   P R E T H O D N A   9 2 1 1   P r i j .   s r e d .   i z   P r e t h .   f < / D i s p l a y N a m e > < V i s i b l e > F a l s e < / V i s i b l e > < / i t e m > < i t e m > < M e a s u r e N a m e > I Z V R `E N J E   P R E T H O D N A   9 2 1 2   P r i j .   s r e d .   u   S l j e d .   g o d .   f < / M e a s u r e N a m e > < D i s p l a y N a m e > I Z V R `E N J E   P R E T H O D N A   9 2 1 2   P r i j .   s r e d .   u   S l j e d .   g o d .   f < / D i s p l a y N a m e > < V i s i b l e > F a l s e < / V i s i b l e > < / i t e m > < i t e m > < M e a s u r e N a m e > I Z V R `E N J E   P R E T H O D N A   F I L T E R   f < / M e a s u r e N a m e > < D i s p l a y N a m e > I Z V R `E N J E   P R E T H O D N A   F I L T E R   f < / D i s p l a y N a m e > < V i s i b l e > F a l s e < / V i s i b l e > < / i t e m > < i t e m > < M e a s u r e N a m e > I Z V R `E N J E   T E K U A   f < / M e a s u r e N a m e > < D i s p l a y N a m e > I Z V R `E N J E   T E K U A   f < / D i s p l a y N a m e > < V i s i b l e > F a l s e < / V i s i b l e > < / i t e m > < i t e m > < M e a s u r e N a m e > I Z V R `E N J E   T E K U A   9 2 1 1   P r i j .   s r e d .   i z   P r e t h .   f < / M e a s u r e N a m e > < D i s p l a y N a m e > I Z V R `E N J E   T E K U A   9 2 1 1   P r i j .   s r e d .   i z   P r e t h .   f < / D i s p l a y N a m e > < V i s i b l e > F a l s e < / V i s i b l e > < / i t e m > < i t e m > < M e a s u r e N a m e > I Z V R `E N J E   T E K U A   9 2 1 2   P r i j .   s r e d .   u   S l j e d .   f < / M e a s u r e N a m e > < D i s p l a y N a m e > I Z V R `E N J E   T E K U A   9 2 1 2   P r i j .   s r e d .   u   S l j e d .   f < / D i s p l a y N a m e > < V i s i b l e > F a l s e < / V i s i b l e > < / i t e m > < i t e m > < M e a s u r e N a m e > I Z V R `E N J E   T E K U A   F I L T E R   f < / M e a s u r e N a m e > < D i s p l a y N a m e > I Z V R `E N J E   T E K U A   F I L T E R   f < / D i s p l a y N a m e > < V i s i b l e > F a l s e < / V i s i b l e > < / i t e m > < i t e m > < M e a s u r e N a m e > I Z V O R N I   P L A N   I L I   R E B A L A N S   Z A   T E K U U   f < / M e a s u r e N a m e > < D i s p l a y N a m e > I Z V O R N I   P L A N   I L I   R E B A L A N S   Z A   T E K U U   f < / D i s p l a y N a m e > < V i s i b l e > F a l s e < / V i s i b l e > < / i t e m > < i t e m > < M e a s u r e N a m e > I Z V O R N I   P L A N   I L I   R E B A L A N S   Z A   T E K U U   9 2 1 1   P r i j .   s r e d .   i z   P r e t h .   f < / M e a s u r e N a m e > < D i s p l a y N a m e > I Z V O R N I   P L A N   I L I   R E B A L A N S   Z A   T E K U U   9 2 1 1   P r i j .   s r e d .   i z   P r e t h .   f < / D i s p l a y N a m e > < V i s i b l e > F a l s e < / V i s i b l e > < / i t e m > < i t e m > < M e a s u r e N a m e > I Z V O R N I   P L A N   I L I   R E B A L A N S   Z A   T E K U U   9 2 1 2   P r i j .   s r e d .   u   S l j e d .   g o d .   f < / M e a s u r e N a m e > < D i s p l a y N a m e > I Z V O R N I   P L A N   I L I   R E B A L A N S   Z A   T E K U U   9 2 1 2   P r i j .   s r e d .   u   S l j e d .   g o d .   f < / D i s p l a y N a m e > < V i s i b l e > F a l s e < / V i s i b l e > < / i t e m > < i t e m > < M e a s u r e N a m e > I Z V O R N I   P L A N   I L I   R E B A L A N S   Z A   T E K U U   F I L T E R   f < / M e a s u r e N a m e > < D i s p l a y N a m e > I Z V O R N I   P L A N   I L I   R E B A L A N S   Z A   T E K U U   F I L T E R   f < / D i s p l a y N a m e > < V i s i b l e > F a l s e < / V i s i b l e > < / i t e m > < i t e m > < M e a s u r e N a m e > T E K U I   P L A N   f < / M e a s u r e N a m e > < D i s p l a y N a m e > T E K U I   P L A N   f < / D i s p l a y N a m e > < V i s i b l e > F a l s e < / V i s i b l e > < / i t e m > < i t e m > < M e a s u r e N a m e > T E K U I   P L A N   9 2 1 1   P r i j .   s r e d .   i z   P r e t h .   f < / M e a s u r e N a m e > < D i s p l a y N a m e > T E K U I   P L A N   9 2 1 1   P r i j .   s r e d .   i z   P r e t h .   f < / D i s p l a y N a m e > < V i s i b l e > F a l s e < / V i s i b l e > < / i t e m > < i t e m > < M e a s u r e N a m e > T E K U I   P L A N   9 2 1 2   P r i j .   s r e d .   u   S l j e d .   g o d .   f < / M e a s u r e N a m e > < D i s p l a y N a m e > T E K U I   P L A N   9 2 1 2   P r i j .   s r e d .   u   S l j e d .   g o d .   f < / D i s p l a y N a m e > < V i s i b l e > F a l s e < / V i s i b l e > < / i t e m > < i t e m > < M e a s u r e N a m e > T E K U I   P L A N   F I L T E R   f < / M e a s u r e N a m e > < D i s p l a y N a m e > T E K U I   P L A N   F I L T E R   f < / D i s p l a y N a m e > < V i s i b l e > F a l s e < / V i s i b l e > < / i t e m > < i t e m > < M e a s u r e N a m e > I n d e k s   ( I Z V R `E N J E   T E K U A   /   I Z V R `E N J E   P R E T H O D N A )   f < / M e a s u r e N a m e > < D i s p l a y N a m e > I n d e k s   ( I Z V R `E N J E   T E K U A   /   I Z V R `E N J E   P R E T H O D N A )   f < / D i s p l a y N a m e > < V i s i b l e > F a l s e < / V i s i b l e > < / i t e m > < i t e m > < M e a s u r e N a m e > I n d e k s   ( I Z V R `E N J E   T E K U A   /   I Z V R `E N J E   P R E T H O D N A )   9 2 1 1   P r i j .   s r e d .   i z   P r e t h .   f < / M e a s u r e N a m e > < D i s p l a y N a m e > I n d e k s   ( I Z V R `E N J E   T E K U A   /   I Z V R `E N J E   P R E T H O D N A )   9 2 1 1   P r i j .   s r e d .   i z   P r e t h .   f < / D i s p l a y N a m e > < V i s i b l e > F a l s e < / V i s i b l e > < / i t e m > < i t e m > < M e a s u r e N a m e > I n d e k s   ( I Z V R `E N J E   T E K U A   /   I Z V R `E N J E   P R E T H O D N A )   9 2 1 2   P r i j .   s r e d .   u   S l j e d .   g o d .   f < / M e a s u r e N a m e > < D i s p l a y N a m e > I n d e k s   ( I Z V R `E N J E   T E K U A   /   I Z V R `E N J E   P R E T H O D N A )   9 2 1 2   P r i j .   s r e d .   u   S l j e d .   g o d .   f < / D i s p l a y N a m e > < V i s i b l e > F a l s e < / V i s i b l e > < / i t e m > < i t e m > < M e a s u r e N a m e > I n d e k s   ( I Z V R `E N J E   T E K U A   /   T E K U I   P L A N )   f < / M e a s u r e N a m e > < D i s p l a y N a m e > I n d e k s   ( I Z V R `E N J E   T E K U A   /   T E K U I   P L A N )   f < / D i s p l a y N a m e > < V i s i b l e > F a l s e < / V i s i b l e > < / i t e m > < i t e m > < M e a s u r e N a m e > I n d e k s   ( I Z V R `E N J E   T E K U A   /   T E K U I   P L A N )   9 2 1 1   P r i j .   s r e s .   i z   P r e t h .   f < / M e a s u r e N a m e > < D i s p l a y N a m e > I n d e k s   ( I Z V R `E N J E   T E K U A   /   T E K U I   P L A N )   9 2 1 1   P r i j .   s r e s .   i z   P r e t h .   f < / D i s p l a y N a m e > < V i s i b l e > F a l s e < / V i s i b l e > < / i t e m > < i t e m > < M e a s u r e N a m e > I n d e k s   ( I Z V R `E N J E   T E K U A   /   T E K U I   P L A N )   9 2 1 2   P r i j .   s r e s .   u   S l j e d .   g o d .   f < / M e a s u r e N a m e > < D i s p l a y N a m e > I n d e k s   ( I Z V R `E N J E   T E K U A   /   T E K U I   P L A N )   9 2 1 2   P r i j .   s r e s .   u   S l j e d .   g o d .   f < / D i s p l a y N a m e > < V i s i b l e > F a l s e < / V i s i b l e > < / i t e m > < i t e m > < M e a s u r e N a m e > I n d e k s   ( I Z V R `E N J E   T E K U A   /   T E K U I   P L A N )   F I L T E R   f < / M e a s u r e N a m e > < D i s p l a y N a m e > I n d e k s   ( I Z V R `E N J E   T E K U A   /   T E K U I   P L A N )   F I L T E R   f < / D i s p l a y N a m e > < V i s i b l e > F a l s e < / V i s i b l e > < / i t e m > < i t e m > < M e a s u r e N a m e > I n d e k s   ( I Z V R `E N J E   T E K U A   /   I Z V R `E N J E   P R E T H O D N A )   F I L T E R   f < / M e a s u r e N a m e > < D i s p l a y N a m e > I n d e k s   ( I Z V R `E N J E   T E K U A   /   I Z V R `E N J E   P R E T H O D N A )   F I L T E R   f < / D i s p l a y N a m e > < V i s i b l e > F a l s e < / V i s i b l e > < / i t e m > < i t e m > < M e a s u r e N a m e > %   I Z V R `E N J E   T E K U A   f   R a s h o d i < / M e a s u r e N a m e > < D i s p l a y N a m e > %   I Z V R `E N J E   T E K U A   f   R a s h o d i < / D i s p l a y N a m e > < V i s i b l e > F a l s e < / V i s i b l e > < / i t e m > < i t e m > < M e a s u r e N a m e > %   I Z V R `E N J E   T E K U A   f   P r i h o d i < / M e a s u r e N a m e > < D i s p l a y N a m e > %   I Z V R `E N J E   T E K U A   f   P r i h o d i 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0 e 4 f a f 3 4 - 6 7 d a - 4 c 3 a - b 2 4 0 - a 9 2 f f 1 a 3 c 9 c d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 I Z V R `E N J E   P R E T H O D N A   f < / M e a s u r e N a m e > < D i s p l a y N a m e > I Z V R `E N J E   P R E T H O D N A   f < / D i s p l a y N a m e > < V i s i b l e > F a l s e < / V i s i b l e > < / i t e m > < i t e m > < M e a s u r e N a m e > I Z V R `E N J E   P R E T H O D N A   9 2 1 1   P r i j .   s r e d .   i z   P r e t h .   f < / M e a s u r e N a m e > < D i s p l a y N a m e > I Z V R `E N J E   P R E T H O D N A   9 2 1 1   P r i j .   s r e d .   i z   P r e t h .   f < / D i s p l a y N a m e > < V i s i b l e > F a l s e < / V i s i b l e > < / i t e m > < i t e m > < M e a s u r e N a m e > I Z V R `E N J E   P R E T H O D N A   9 2 1 2   P r i j .   s r e d .   u   S l j e d .   g o d .   f < / M e a s u r e N a m e > < D i s p l a y N a m e > I Z V R `E N J E   P R E T H O D N A   9 2 1 2   P r i j .   s r e d .   u   S l j e d .   g o d .   f < / D i s p l a y N a m e > < V i s i b l e > F a l s e < / V i s i b l e > < / i t e m > < i t e m > < M e a s u r e N a m e > I Z V R `E N J E   P R E T H O D N A   F I L T E R   f < / M e a s u r e N a m e > < D i s p l a y N a m e > I Z V R `E N J E   P R E T H O D N A   F I L T E R   f < / D i s p l a y N a m e > < V i s i b l e > F a l s e < / V i s i b l e > < / i t e m > < i t e m > < M e a s u r e N a m e > I Z V R `E N J E   T E K U A   f < / M e a s u r e N a m e > < D i s p l a y N a m e > I Z V R `E N J E   T E K U A   f < / D i s p l a y N a m e > < V i s i b l e > F a l s e < / V i s i b l e > < / i t e m > < i t e m > < M e a s u r e N a m e > I Z V R `E N J E   T E K U A   9 2 1 1   P r i j .   s r e d .   i z   P r e t h .   f < / M e a s u r e N a m e > < D i s p l a y N a m e > I Z V R `E N J E   T E K U A   9 2 1 1   P r i j .   s r e d .   i z   P r e t h .   f < / D i s p l a y N a m e > < V i s i b l e > F a l s e < / V i s i b l e > < / i t e m > < i t e m > < M e a s u r e N a m e > I Z V R `E N J E   T E K U A   9 2 1 2   P r i j .   s r e d .   u   S l j e d .   f < / M e a s u r e N a m e > < D i s p l a y N a m e > I Z V R `E N J E   T E K U A   9 2 1 2   P r i j .   s r e d .   u   S l j e d .   f < / D i s p l a y N a m e > < V i s i b l e > F a l s e < / V i s i b l e > < / i t e m > < i t e m > < M e a s u r e N a m e > I Z V R `E N J E   T E K U A   F I L T E R   f < / M e a s u r e N a m e > < D i s p l a y N a m e > I Z V R `E N J E   T E K U A   F I L T E R   f < / D i s p l a y N a m e > < V i s i b l e > F a l s e < / V i s i b l e > < / i t e m > < i t e m > < M e a s u r e N a m e > I Z V O R N I   P L A N   I L I   R E B A L A N S   Z A   T E K U U   f < / M e a s u r e N a m e > < D i s p l a y N a m e > I Z V O R N I   P L A N   I L I   R E B A L A N S   Z A   T E K U U   f < / D i s p l a y N a m e > < V i s i b l e > F a l s e < / V i s i b l e > < / i t e m > < i t e m > < M e a s u r e N a m e > I Z V O R N I   P L A N   I L I   R E B A L A N S   Z A   T E K U U   9 2 1 1   P r i j .   s r e d .   i z   P r e t h .   f < / M e a s u r e N a m e > < D i s p l a y N a m e > I Z V O R N I   P L A N   I L I   R E B A L A N S   Z A   T E K U U   9 2 1 1   P r i j .   s r e d .   i z   P r e t h .   f < / D i s p l a y N a m e > < V i s i b l e > F a l s e < / V i s i b l e > < / i t e m > < i t e m > < M e a s u r e N a m e > I Z V O R N I   P L A N   I L I   R E B A L A N S   Z A   T E K U U   9 2 1 2   P r i j .   s r e d .   u   S l j e d .   g o d .   f < / M e a s u r e N a m e > < D i s p l a y N a m e > I Z V O R N I   P L A N   I L I   R E B A L A N S   Z A   T E K U U   9 2 1 2   P r i j .   s r e d .   u   S l j e d .   g o d .   f < / D i s p l a y N a m e > < V i s i b l e > F a l s e < / V i s i b l e > < / i t e m > < i t e m > < M e a s u r e N a m e > I Z V O R N I   P L A N   I L I   R E B A L A N S   Z A   T E K U U   F I L T E R   f < / M e a s u r e N a m e > < D i s p l a y N a m e > I Z V O R N I   P L A N   I L I   R E B A L A N S   Z A   T E K U U   F I L T E R   f < / D i s p l a y N a m e > < V i s i b l e > F a l s e < / V i s i b l e > < / i t e m > < i t e m > < M e a s u r e N a m e > T E K U I   P L A N   f < / M e a s u r e N a m e > < D i s p l a y N a m e > T E K U I   P L A N   f < / D i s p l a y N a m e > < V i s i b l e > F a l s e < / V i s i b l e > < / i t e m > < i t e m > < M e a s u r e N a m e > T E K U I   P L A N   9 2 1 1   P r i j .   s r e d .   i z   P r e t h .   f < / M e a s u r e N a m e > < D i s p l a y N a m e > T E K U I   P L A N   9 2 1 1   P r i j .   s r e d .   i z   P r e t h .   f < / D i s p l a y N a m e > < V i s i b l e > F a l s e < / V i s i b l e > < / i t e m > < i t e m > < M e a s u r e N a m e > T E K U I   P L A N   9 2 1 2   P r i j .   s r e d .   u   S l j e d .   g o d .   f < / M e a s u r e N a m e > < D i s p l a y N a m e > T E K U I   P L A N   9 2 1 2   P r i j .   s r e d .   u   S l j e d .   g o d .   f < / D i s p l a y N a m e > < V i s i b l e > F a l s e < / V i s i b l e > < / i t e m > < i t e m > < M e a s u r e N a m e > T E K U I   P L A N   F I L T E R   f < / M e a s u r e N a m e > < D i s p l a y N a m e > T E K U I   P L A N   F I L T E R   f < / D i s p l a y N a m e > < V i s i b l e > F a l s e < / V i s i b l e > < / i t e m > < i t e m > < M e a s u r e N a m e > I n d e k s   ( I Z V R `E N J E   T E K U A   /   I Z V R `E N J E   P R E T H O D N A )   f < / M e a s u r e N a m e > < D i s p l a y N a m e > I n d e k s   ( I Z V R `E N J E   T E K U A   /   I Z V R `E N J E   P R E T H O D N A )   f < / D i s p l a y N a m e > < V i s i b l e > F a l s e < / V i s i b l e > < / i t e m > < i t e m > < M e a s u r e N a m e > I n d e k s   ( I Z V R `E N J E   T E K U A   /   I Z V R `E N J E   P R E T H O D N A )   9 2 1 1   P r i j .   s r e d .   i z   P r e t h .   f < / M e a s u r e N a m e > < D i s p l a y N a m e > I n d e k s   ( I Z V R `E N J E   T E K U A   /   I Z V R `E N J E   P R E T H O D N A )   9 2 1 1   P r i j .   s r e d .   i z   P r e t h .   f < / D i s p l a y N a m e > < V i s i b l e > F a l s e < / V i s i b l e > < / i t e m > < i t e m > < M e a s u r e N a m e > I n d e k s   ( I Z V R `E N J E   T E K U A   /   I Z V R `E N J E   P R E T H O D N A )   9 2 1 2   P r i j .   s r e d .   u   S l j e d .   g o d .   f < / M e a s u r e N a m e > < D i s p l a y N a m e > I n d e k s   ( I Z V R `E N J E   T E K U A   /   I Z V R `E N J E   P R E T H O D N A )   9 2 1 2   P r i j .   s r e d .   u   S l j e d .   g o d .   f < / D i s p l a y N a m e > < V i s i b l e > F a l s e < / V i s i b l e > < / i t e m > < i t e m > < M e a s u r e N a m e > I n d e k s   ( I Z V R `E N J E   T E K U A   /   T E K U I   P L A N )   f < / M e a s u r e N a m e > < D i s p l a y N a m e > I n d e k s   ( I Z V R `E N J E   T E K U A   /   T E K U I   P L A N )   f < / D i s p l a y N a m e > < V i s i b l e > F a l s e < / V i s i b l e > < / i t e m > < i t e m > < M e a s u r e N a m e > I n d e k s   ( I Z V R `E N J E   T E K U A   /   T E K U I   P L A N )   9 2 1 1   P r i j .   s r e s .   i z   P r e t h .   f < / M e a s u r e N a m e > < D i s p l a y N a m e > I n d e k s   ( I Z V R `E N J E   T E K U A   /   T E K U I   P L A N )   9 2 1 1   P r i j .   s r e s .   i z   P r e t h .   f < / D i s p l a y N a m e > < V i s i b l e > F a l s e < / V i s i b l e > < / i t e m > < i t e m > < M e a s u r e N a m e > I n d e k s   ( I Z V R `E N J E   T E K U A   /   T E K U I   P L A N )   9 2 1 2   P r i j .   s r e s .   u   S l j e d .   g o d .   f < / M e a s u r e N a m e > < D i s p l a y N a m e > I n d e k s   ( I Z V R `E N J E   T E K U A   /   T E K U I   P L A N )   9 2 1 2   P r i j .   s r e s .   u   S l j e d .   g o d .   f < / D i s p l a y N a m e > < V i s i b l e > F a l s e < / V i s i b l e > < / i t e m > < i t e m > < M e a s u r e N a m e > I n d e k s   ( I Z V R `E N J E   T E K U A   /   T E K U I   P L A N )   F I L T E R   f < / M e a s u r e N a m e > < D i s p l a y N a m e > I n d e k s   ( I Z V R `E N J E   T E K U A   /   T E K U I   P L A N )   F I L T E R   f < / D i s p l a y N a m e > < V i s i b l e > F a l s e < / V i s i b l e > < / i t e m > < i t e m > < M e a s u r e N a m e > I n d e k s   ( I Z V R `E N J E   T E K U A   /   I Z V R `E N J E   P R E T H O D N A )   F I L T E R   f < / M e a s u r e N a m e > < D i s p l a y N a m e > I n d e k s   ( I Z V R `E N J E   T E K U A   /   I Z V R `E N J E   P R E T H O D N A )   F I L T E R   f < / D i s p l a y N a m e > < V i s i b l e > F a l s e < / V i s i b l e > < / i t e m > < i t e m > < M e a s u r e N a m e > %   I Z V R `E N J E   T E K U A   f   R a s h o d i < / M e a s u r e N a m e > < D i s p l a y N a m e > %   I Z V R `E N J E   T E K U A   f   R a s h o d i < / D i s p l a y N a m e > < V i s i b l e > F a l s e < / V i s i b l e > < / i t e m > < i t e m > < M e a s u r e N a m e > %   I Z V R `E N J E   T E K U A   f   P r i h o d i < / M e a s u r e N a m e > < D i s p l a y N a m e > %   I Z V R `E N J E   T E K U A   f   P r i h o d i 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0.xml>��< ? x m l   v e r s i o n = " 1 . 0 "   e n c o d i n g = " U T F - 1 6 " ? > < G e m i n i   x m l n s = " h t t p : / / g e m i n i / p i v o t c u s t o m i z a t i o n / T a b l e X M L _ B a z a Z a U p i t _ 0 9 4 d b d 0 b - e f a 6 - 4 3 1 2 - 9 9 f b - f b a 0 1 b 8 3 8 2 2 c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R A Z D J E L & l t ; / s t r i n g & g t ; & l t ; / k e y & g t ; & l t ; v a l u e & g t ; & l t ; i n t & g t ; 1 6 7 & l t ; / i n t & g t ; & l t ; / v a l u e & g t ; & l t ; / i t e m & g t ; & l t ; i t e m & g t ; & l t ; k e y & g t ; & l t ; s t r i n g & g t ; G L A V A & l t ; / s t r i n g & g t ; & l t ; / k e y & g t ; & l t ; v a l u e & g t ; & l t ; i n t & g t ; 2 0 9 & l t ; / i n t & g t ; & l t ; / v a l u e & g t ; & l t ; / i t e m & g t ; & l t ; i t e m & g t ; & l t ; k e y & g t ; & l t ; s t r i n g & g t ; G L A V N I   P R O G R A M & l t ; / s t r i n g & g t ; & l t ; / k e y & g t ; & l t ; v a l u e & g t ; & l t ; i n t & g t ; 2 6 5 & l t ; / i n t & g t ; & l t ; / v a l u e & g t ; & l t ; / i t e m & g t ; & l t ; i t e m & g t ; & l t ; k e y & g t ; & l t ; s t r i n g & g t ; P R O G R A M & l t ; / s t r i n g & g t ; & l t ; / k e y & g t ; & l t ; v a l u e & g t ; & l t ; i n t & g t ; 2 0 0 & l t ; / i n t & g t ; & l t ; / v a l u e & g t ; & l t ; / i t e m & g t ; & l t ; i t e m & g t ; & l t ; k e y & g t ; & l t ; s t r i n g & g t ; P O D P R O G R A M   `I F R A   I   N A Z I V & l t ; / s t r i n g & g t ; & l t ; / k e y & g t ; & l t ; v a l u e & g t ; & l t ; i n t & g t ; 2 7 2 & l t ; / i n t & g t ; & l t ; / v a l u e & g t ; & l t ; / i t e m & g t ; & l t ; i t e m & g t ; & l t ; k e y & g t ; & l t ; s t r i n g & g t ; I Z V O R   S I F R A   I   N A Z I V   1 & l t ; / s t r i n g & g t ; & l t ; / k e y & g t ; & l t ; v a l u e & g t ; & l t ; i n t & g t ; 2 1 8 & l t ; / i n t & g t ; & l t ; / v a l u e & g t ; & l t ; / i t e m & g t ; & l t ; i t e m & g t ; & l t ; k e y & g t ; & l t ; s t r i n g & g t ; I Z V O R   S I F R A   I   N A Z I V   2 & l t ; / s t r i n g & g t ; & l t ; / k e y & g t ; & l t ; v a l u e & g t ; & l t ; i n t & g t ; 2 1 8 & l t ; / i n t & g t ; & l t ; / v a l u e & g t ; & l t ; / i t e m & g t ; & l t ; i t e m & g t ; & l t ; k e y & g t ; & l t ; s t r i n g & g t ; K o n t o   B r o j   i   N a z i v   1 & l t ; / s t r i n g & g t ; & l t ; / k e y & g t ; & l t ; v a l u e & g t ; & l t ; i n t & g t ; 1 9 3 & l t ; / i n t & g t ; & l t ; / v a l u e & g t ; & l t ; / i t e m & g t ; & l t ; i t e m & g t ; & l t ; k e y & g t ; & l t ; s t r i n g & g t ; K o n t o   B r o j   i   N a z i v   2 & l t ; / s t r i n g & g t ; & l t ; / k e y & g t ; & l t ; v a l u e & g t ; & l t ; i n t & g t ; 1 9 3 & l t ; / i n t & g t ; & l t ; / v a l u e & g t ; & l t ; / i t e m & g t ; & l t ; i t e m & g t ; & l t ; k e y & g t ; & l t ; s t r i n g & g t ; K o n t o   B r o j   i   N a z i v   3 & l t ; / s t r i n g & g t ; & l t ; / k e y & g t ; & l t ; v a l u e & g t ; & l t ; i n t & g t ; 1 9 3 & l t ; / i n t & g t ; & l t ; / v a l u e & g t ; & l t ; / i t e m & g t ; & l t ; i t e m & g t ; & l t ; k e y & g t ; & l t ; s t r i n g & g t ; K o n t o   B r o j   i   N a z i v   4 & l t ; / s t r i n g & g t ; & l t ; / k e y & g t ; & l t ; v a l u e & g t ; & l t ; i n t & g t ; 1 9 3 & l t ; / i n t & g t ; & l t ; / v a l u e & g t ; & l t ; / i t e m & g t ; & l t ; i t e m & g t ; & l t ; k e y & g t ; & l t ; s t r i n g & g t ; P R I H O D I   B R O J   I   N A Z I V   1 & l t ; / s t r i n g & g t ; & l t ; / k e y & g t ; & l t ; v a l u e & g t ; & l t ; i n t & g t ; 2 3 2 & l t ; / i n t & g t ; & l t ; / v a l u e & g t ; & l t ; / i t e m & g t ; & l t ; i t e m & g t ; & l t ; k e y & g t ; & l t ; s t r i n g & g t ; P R I H O D I   B R O J   I   N A Z I V   2 & l t ; / s t r i n g & g t ; & l t ; / k e y & g t ; & l t ; v a l u e & g t ; & l t ; i n t & g t ; 2 3 2 & l t ; / i n t & g t ; & l t ; / v a l u e & g t ; & l t ; / i t e m & g t ; & l t ; i t e m & g t ; & l t ; k e y & g t ; & l t ; s t r i n g & g t ; P l a n   z a   2 0 2 4 .   E U R & l t ; / s t r i n g & g t ; & l t ; / k e y & g t ; & l t ; v a l u e & g t ; & l t ; i n t & g t ; 4 3 6 & l t ; / i n t & g t ; & l t ; / v a l u e & g t ; & l t ; / i t e m & g t ; & l t ; i t e m & g t ; & l t ; k e y & g t ; & l t ; s t r i n g & g t ; I z v r ae n j e   0 1 . 0 1 . - 3 0 . 0 6 . 2 0 2 2 . & l t ; / s t r i n g & g t ; & l t ; / k e y & g t ; & l t ; v a l u e & g t ; & l t ; i n t & g t ; 6 1 4 & l t ; / i n t & g t ; & l t ; / v a l u e & g t ; & l t ; / i t e m & g t ; & l t ; i t e m & g t ; & l t ; k e y & g t ; & l t ; s t r i n g & g t ; I z v r ae n j e   z a   2 0 2 2 .   E U R & l t ; / s t r i n g & g t ; & l t ; / k e y & g t ; & l t ; v a l u e & g t ; & l t ; i n t & g t ; 3 0 0 & l t ; / i n t & g t ; & l t ; / v a l u e & g t ; & l t ; / i t e m & g t ; & l t ; i t e m & g t ; & l t ; k e y & g t ; & l t ; s t r i n g & g t ; P r o j e k c i j a   z a   2 0 2 5 .   E U R & l t ; / s t r i n g & g t ; & l t ; / k e y & g t ; & l t ; v a l u e & g t ; & l t ; i n t & g t ; 4 8 0 & l t ; / i n t & g t ; & l t ; / v a l u e & g t ; & l t ; / i t e m & g t ; & l t ; i t e m & g t ; & l t ; k e y & g t ; & l t ; s t r i n g & g t ; P l a n   z a   2 0 2 2 .   E U R & l t ; / s t r i n g & g t ; & l t ; / k e y & g t ; & l t ; v a l u e & g t ; & l t ; i n t & g t ; 3 9 5 & l t ; / i n t & g t ; & l t ; / v a l u e & g t ; & l t ; / i t e m & g t ; & l t ; i t e m & g t ; & l t ; k e y & g t ; & l t ; s t r i n g & g t ; P r o j e k c i j a   z a   2 0 2 6 .   E U R & l t ; / s t r i n g & g t ; & l t ; / k e y & g t ; & l t ; v a l u e & g t ; & l t ; i n t & g t ; 4 3 6 & l t ; / i n t & g t ; & l t ; / v a l u e & g t ; & l t ; / i t e m & g t ; & l t ; i t e m & g t ; & l t ; k e y & g t ; & l t ; s t r i n g & g t ; I z v r ae n j e   z a   2 0 2 3 .   E U R & l t ; / s t r i n g & g t ; & l t ; / k e y & g t ; & l t ; v a l u e & g t ; & l t ; i n t & g t ; 2 4 9 & l t ; / i n t & g t ; & l t ; / v a l u e & g t ; & l t ; / i t e m & g t ; & l t ; i t e m & g t ; & l t ; k e y & g t ; & l t ; s t r i n g & g t ; I Z V O R N I                       P l a n   z a   2 0 2 3 .   E U R & l t ; / s t r i n g & g t ; & l t ; / k e y & g t ; & l t ; v a l u e & g t ; & l t ; i n t & g t ; 6 2 2 & l t ; / i n t & g t ; & l t ; / v a l u e & g t ; & l t ; / i t e m & g t ; & l t ; i t e m & g t ; & l t ; k e y & g t ; & l t ; s t r i n g & g t ; I Z V O R N I   /   T E K U I                                                       P l a n   z a   2 0 2 3 . & l t ; / s t r i n g & g t ; & l t ; / k e y & g t ; & l t ; v a l u e & g t ; & l t ; i n t & g t ; 7 6 9 & l t ; / i n t & g t ; & l t ; / v a l u e & g t ; & l t ; / i t e m & g t ; & l t ; i t e m & g t ; & l t ; k e y & g t ; & l t ; s t r i n g & g t ; I z v r ae n j e   0 1 . 0 1 . - 3 0 . 0 6 . 2 0 2 3 . & l t ; / s t r i n g & g t ; & l t ; / k e y & g t ; & l t ; v a l u e & g t ; & l t ; i n t & g t ; 6 1 4 & l t ; / i n t & g t ; & l t ; / v a l u e & g t ; & l t ; / i t e m & g t ; & l t ; i t e m & g t ; & l t ; k e y & g t ; & l t ; s t r i n g & g t ; I n d e k s & l t ; / s t r i n g & g t ; & l t ; / k e y & g t ; & l t ; v a l u e & g t ; & l t ; i n t & g t ; 6 7 8 & l t ; / i n t & g t ; & l t ; / v a l u e & g t ; & l t ; / i t e m & g t ; & l t ; i t e m & g t ; & l t ; k e y & g t ; & l t ; s t r i n g & g t ; I n d e k s 2 & l t ; / s t r i n g & g t ; & l t ; / k e y & g t ; & l t ; v a l u e & g t ; & l t ; i n t & g t ; 7 7 7 & l t ; / i n t & g t ; & l t ; / v a l u e & g t ; & l t ; / i t e m & g t ; & l t ; i t e m & g t ; & l t ; k e y & g t ; & l t ; s t r i n g & g t ; P R I H O D I   B R O J   I   N A Z I V   4 & l t ; / s t r i n g & g t ; & l t ; / k e y & g t ; & l t ; v a l u e & g t ; & l t ; i n t & g t ; 2 3 2 & l t ; / i n t & g t ; & l t ; / v a l u e & g t ; & l t ; / i t e m & g t ; & l t ; i t e m & g t ; & l t ; k e y & g t ; & l t ; s t r i n g & g t ; P R I H O D I   B R O J   I   N A Z I V   3 & l t ; / s t r i n g & g t ; & l t ; / k e y & g t ; & l t ; v a l u e & g t ; & l t ; i n t & g t ; 2 3 2 & l t ; / i n t & g t ; & l t ; / v a l u e & g t ; & l t ; / i t e m & g t ; & l t ; i t e m & g t ; & l t ; k e y & g t ; & l t ; s t r i n g & g t ; F u n k c i j s k a     k l a s i f i k a c i j a   1 & l t ; / s t r i n g & g t ; & l t ; / k e y & g t ; & l t ; v a l u e & g t ; & l t ; i n t & g t ; 2 3 4 & l t ; / i n t & g t ; & l t ; / v a l u e & g t ; & l t ; / i t e m & g t ; & l t ; i t e m & g t ; & l t ; k e y & g t ; & l t ; s t r i n g & g t ; F u n k c i j s k a     k l a s i f i k a c i j a   2 & l t ; / s t r i n g & g t ; & l t ; / k e y & g t ; & l t ; v a l u e & g t ; & l t ; i n t & g t ; 2 3 4 & l t ; / i n t & g t ; & l t ; / v a l u e & g t ; & l t ; / i t e m & g t ; & l t ; i t e m & g t ; & l t ; k e y & g t ; & l t ; s t r i n g & g t ; I Z V R `E N J E   T E K U A & l t ; / s t r i n g & g t ; & l t ; / k e y & g t ; & l t ; v a l u e & g t ; & l t ; i n t & g t ; 7 4 8 & l t ; / i n t & g t ; & l t ; / v a l u e & g t ; & l t ; / i t e m & g t ; & l t ; i t e m & g t ; & l t ; k e y & g t ; & l t ; s t r i n g & g t ; T E K U I   P L A N & l t ; / s t r i n g & g t ; & l t ; / k e y & g t ; & l t ; v a l u e & g t ; & l t ; i n t & g t ; 5 9 4 & l t ; / i n t & g t ; & l t ; / v a l u e & g t ; & l t ; / i t e m & g t ; & l t ; i t e m & g t ; & l t ; k e y & g t ; & l t ; s t r i n g & g t ; I Z V O R N I   P L A N   I L I   R E B A L A N S   Z A   T E K U U & l t ; / s t r i n g & g t ; & l t ; / k e y & g t ; & l t ; v a l u e & g t ; & l t ; i n t & g t ; 8 9 2 & l t ; / i n t & g t ; & l t ; / v a l u e & g t ; & l t ; / i t e m & g t ; & l t ; i t e m & g t ; & l t ; k e y & g t ; & l t ; s t r i n g & g t ; I N D E K S   1 & l t ; / s t r i n g & g t ; & l t ; / k e y & g t ; & l t ; v a l u e & g t ; & l t ; i n t & g t ; 9 1 & l t ; / i n t & g t ; & l t ; / v a l u e & g t ; & l t ; / i t e m & g t ; & l t ; i t e m & g t ; & l t ; k e y & g t ; & l t ; s t r i n g & g t ; I N D E K S 3 & l t ; / s t r i n g & g t ; & l t ; / k e y & g t ; & l t ; v a l u e & g t ; & l t ; i n t & g t ; 8 8 & l t ; / i n t & g t ; & l t ; / v a l u e & g t ; & l t ; / i t e m & g t ; & l t ; i t e m & g t ; & l t ; k e y & g t ; & l t ; s t r i n g & g t ; I Z V R `E N J E   P R E T H O D N A & l t ; / s t r i n g & g t ; & l t ; / k e y & g t ; & l t ; v a l u e & g t ; & l t ; i n t & g t ; 8 8 3 & l t ; / i n t & g t ; & l t ; / v a l u e & g t ; & l t ; / i t e m & g t ; & l t ; i t e m & g t ; & l t ; k e y & g t ; & l t ; s t r i n g & g t ; K o n t o   B r o j   i   N a z i v   2   -   L e g e n d a & l t ; / s t r i n g & g t ; & l t ; / k e y & g t ; & l t ; v a l u e & g t ; & l t ; i n t & g t ; 2 1 8 & l t ; / i n t & g t ; & l t ; / v a l u e & g t ; & l t ; / i t e m & g t ; & l t ; / C o l u m n W i d t h s & g t ; & l t ; C o l u m n D i s p l a y I n d e x & g t ; & l t ; i t e m & g t ; & l t ; k e y & g t ; & l t ; s t r i n g & g t ; R A Z D J E L & l t ; / s t r i n g & g t ; & l t ; / k e y & g t ; & l t ; v a l u e & g t ; & l t ; i n t & g t ; 0 & l t ; / i n t & g t ; & l t ; / v a l u e & g t ; & l t ; / i t e m & g t ; & l t ; i t e m & g t ; & l t ; k e y & g t ; & l t ; s t r i n g & g t ; G L A V A & l t ; / s t r i n g & g t ; & l t ; / k e y & g t ; & l t ; v a l u e & g t ; & l t ; i n t & g t ; 1 & l t ; / i n t & g t ; & l t ; / v a l u e & g t ; & l t ; / i t e m & g t ; & l t ; i t e m & g t ; & l t ; k e y & g t ; & l t ; s t r i n g & g t ; G L A V N I   P R O G R A M & l t ; / s t r i n g & g t ; & l t ; / k e y & g t ; & l t ; v a l u e & g t ; & l t ; i n t & g t ; 2 & l t ; / i n t & g t ; & l t ; / v a l u e & g t ; & l t ; / i t e m & g t ; & l t ; i t e m & g t ; & l t ; k e y & g t ; & l t ; s t r i n g & g t ; P R O G R A M & l t ; / s t r i n g & g t ; & l t ; / k e y & g t ; & l t ; v a l u e & g t ; & l t ; i n t & g t ; 3 & l t ; / i n t & g t ; & l t ; / v a l u e & g t ; & l t ; / i t e m & g t ; & l t ; i t e m & g t ; & l t ; k e y & g t ; & l t ; s t r i n g & g t ; P O D P R O G R A M   `I F R A   I   N A Z I V & l t ; / s t r i n g & g t ; & l t ; / k e y & g t ; & l t ; v a l u e & g t ; & l t ; i n t & g t ; 4 & l t ; / i n t & g t ; & l t ; / v a l u e & g t ; & l t ; / i t e m & g t ; & l t ; i t e m & g t ; & l t ; k e y & g t ; & l t ; s t r i n g & g t ; I Z V O R   S I F R A   I   N A Z I V   1 & l t ; / s t r i n g & g t ; & l t ; / k e y & g t ; & l t ; v a l u e & g t ; & l t ; i n t & g t ; 7 & l t ; / i n t & g t ; & l t ; / v a l u e & g t ; & l t ; / i t e m & g t ; & l t ; i t e m & g t ; & l t ; k e y & g t ; & l t ; s t r i n g & g t ; I Z V O R   S I F R A   I   N A Z I V   2 & l t ; / s t r i n g & g t ; & l t ; / k e y & g t ; & l t ; v a l u e & g t ; & l t ; i n t & g t ; 9 & l t ; / i n t & g t ; & l t ; / v a l u e & g t ; & l t ; / i t e m & g t ; & l t ; i t e m & g t ; & l t ; k e y & g t ; & l t ; s t r i n g & g t ; K o n t o   B r o j   i   N a z i v   1 & l t ; / s t r i n g & g t ; & l t ; / k e y & g t ; & l t ; v a l u e & g t ; & l t ; i n t & g t ; 1 0 & l t ; / i n t & g t ; & l t ; / v a l u e & g t ; & l t ; / i t e m & g t ; & l t ; i t e m & g t ; & l t ; k e y & g t ; & l t ; s t r i n g & g t ; K o n t o   B r o j   i   N a z i v   2 & l t ; / s t r i n g & g t ; & l t ; / k e y & g t ; & l t ; v a l u e & g t ; & l t ; i n t & g t ; 1 1 & l t ; / i n t & g t ; & l t ; / v a l u e & g t ; & l t ; / i t e m & g t ; & l t ; i t e m & g t ; & l t ; k e y & g t ; & l t ; s t r i n g & g t ; K o n t o   B r o j   i   N a z i v   3 & l t ; / s t r i n g & g t ; & l t ; / k e y & g t ; & l t ; v a l u e & g t ; & l t ; i n t & g t ; 1 2 & l t ; / i n t & g t ; & l t ; / v a l u e & g t ; & l t ; / i t e m & g t ; & l t ; i t e m & g t ; & l t ; k e y & g t ; & l t ; s t r i n g & g t ; K o n t o   B r o j   i   N a z i v   4 & l t ; / s t r i n g & g t ; & l t ; / k e y & g t ; & l t ; v a l u e & g t ; & l t ; i n t & g t ; 1 3 & l t ; / i n t & g t ; & l t ; / v a l u e & g t ; & l t ; / i t e m & g t ; & l t ; i t e m & g t ; & l t ; k e y & g t ; & l t ; s t r i n g & g t ; P R I H O D I   B R O J   I   N A Z I V   1 & l t ; / s t r i n g & g t ; & l t ; / k e y & g t ; & l t ; v a l u e & g t ; & l t ; i n t & g t ; 1 4 & l t ; / i n t & g t ; & l t ; / v a l u e & g t ; & l t ; / i t e m & g t ; & l t ; i t e m & g t ; & l t ; k e y & g t ; & l t ; s t r i n g & g t ; P R I H O D I   B R O J   I   N A Z I V   2 & l t ; / s t r i n g & g t ; & l t ; / k e y & g t ; & l t ; v a l u e & g t ; & l t ; i n t & g t ; 1 5 & l t ; / i n t & g t ; & l t ; / v a l u e & g t ; & l t ; / i t e m & g t ; & l t ; i t e m & g t ; & l t ; k e y & g t ; & l t ; s t r i n g & g t ; P l a n   z a   2 0 2 4 .   E U R & l t ; / s t r i n g & g t ; & l t ; / k e y & g t ; & l t ; v a l u e & g t ; & l t ; i n t & g t ; 1 9 & l t ; / i n t & g t ; & l t ; / v a l u e & g t ; & l t ; / i t e m & g t ; & l t ; i t e m & g t ; & l t ; k e y & g t ; & l t ; s t r i n g & g t ; I z v r ae n j e   0 1 . 0 1 . - 3 0 . 0 6 . 2 0 2 2 . & l t ; / s t r i n g & g t ; & l t ; / k e y & g t ; & l t ; v a l u e & g t ; & l t ; i n t & g t ; 2 2 & l t ; / i n t & g t ; & l t ; / v a l u e & g t ; & l t ; / i t e m & g t ; & l t ; i t e m & g t ; & l t ; k e y & g t ; & l t ; s t r i n g & g t ; I z v r ae n j e   z a   2 0 2 2 .   E U R & l t ; / s t r i n g & g t ; & l t ; / k e y & g t ; & l t ; v a l u e & g t ; & l t ; i n t & g t ; 1 8 & l t ; / i n t & g t ; & l t ; / v a l u e & g t ; & l t ; / i t e m & g t ; & l t ; i t e m & g t ; & l t ; k e y & g t ; & l t ; s t r i n g & g t ; P r o j e k c i j a   z a   2 0 2 5 .   E U R & l t ; / s t r i n g & g t ; & l t ; / k e y & g t ; & l t ; v a l u e & g t ; & l t ; i n t & g t ; 1 6 & l t ; / i n t & g t ; & l t ; / v a l u e & g t ; & l t ; / i t e m & g t ; & l t ; i t e m & g t ; & l t ; k e y & g t ; & l t ; s t r i n g & g t ; P l a n   z a   2 0 2 2 .   E U R & l t ; / s t r i n g & g t ; & l t ; / k e y & g t ; & l t ; v a l u e & g t ; & l t ; i n t & g t ; 1 7 & l t ; / i n t & g t ; & l t ; / v a l u e & g t ; & l t ; / i t e m & g t ; & l t ; i t e m & g t ; & l t ; k e y & g t ; & l t ; s t r i n g & g t ; P r o j e k c i j a   z a   2 0 2 6 .   E U R & l t ; / s t r i n g & g t ; & l t ; / k e y & g t ; & l t ; v a l u e & g t ; & l t ; i n t & g t ; 2 0 & l t ; / i n t & g t ; & l t ; / v a l u e & g t ; & l t ; / i t e m & g t ; & l t ; i t e m & g t ; & l t ; k e y & g t ; & l t ; s t r i n g & g t ; I z v r ae n j e   z a   2 0 2 3 .   E U R & l t ; / s t r i n g & g t ; & l t ; / k e y & g t ; & l t ; v a l u e & g t ; & l t ; i n t & g t ; 8 & l t ; / i n t & g t ; & l t ; / v a l u e & g t ; & l t ; / i t e m & g t ; & l t ; i t e m & g t ; & l t ; k e y & g t ; & l t ; s t r i n g & g t ; I Z V O R N I                       P l a n   z a   2 0 2 3 .   E U R & l t ; / s t r i n g & g t ; & l t ; / k e y & g t ; & l t ; v a l u e & g t ; & l t ; i n t & g t ; 2 1 & l t ; / i n t & g t ; & l t ; / v a l u e & g t ; & l t ; / i t e m & g t ; & l t ; i t e m & g t ; & l t ; k e y & g t ; & l t ; s t r i n g & g t ; I Z V O R N I   /   T E K U I                                                       P l a n   z a   2 0 2 3 . & l t ; / s t r i n g & g t ; & l t ; / k e y & g t ; & l t ; v a l u e & g t ; & l t ; i n t & g t ; 2 3 & l t ; / i n t & g t ; & l t ; / v a l u e & g t ; & l t ; / i t e m & g t ; & l t ; i t e m & g t ; & l t ; k e y & g t ; & l t ; s t r i n g & g t ; I z v r ae n j e   0 1 . 0 1 . - 3 0 . 0 6 . 2 0 2 3 . & l t ; / s t r i n g & g t ; & l t ; / k e y & g t ; & l t ; v a l u e & g t ; & l t ; i n t & g t ; 2 4 & l t ; / i n t & g t ; & l t ; / v a l u e & g t ; & l t ; / i t e m & g t ; & l t ; i t e m & g t ; & l t ; k e y & g t ; & l t ; s t r i n g & g t ; I n d e k s & l t ; / s t r i n g & g t ; & l t ; / k e y & g t ; & l t ; v a l u e & g t ; & l t ; i n t & g t ; 2 5 & l t ; / i n t & g t ; & l t ; / v a l u e & g t ; & l t ; / i t e m & g t ; & l t ; i t e m & g t ; & l t ; k e y & g t ; & l t ; s t r i n g & g t ; I n d e k s 2 & l t ; / s t r i n g & g t ; & l t ; / k e y & g t ; & l t ; v a l u e & g t ; & l t ; i n t & g t ; 2 6 & l t ; / i n t & g t ; & l t ; / v a l u e & g t ; & l t ; / i t e m & g t ; & l t ; i t e m & g t ; & l t ; k e y & g t ; & l t ; s t r i n g & g t ; P R I H O D I   B R O J   I   N A Z I V   4 & l t ; / s t r i n g & g t ; & l t ; / k e y & g t ; & l t ; v a l u e & g t ; & l t ; i n t & g t ; 2 8 & l t ; / i n t & g t ; & l t ; / v a l u e & g t ; & l t ; / i t e m & g t ; & l t ; i t e m & g t ; & l t ; k e y & g t ; & l t ; s t r i n g & g t ; P R I H O D I   B R O J   I   N A Z I V   3 & l t ; / s t r i n g & g t ; & l t ; / k e y & g t ; & l t ; v a l u e & g t ; & l t ; i n t & g t ; 2 7 & l t ; / i n t & g t ; & l t ; / v a l u e & g t ; & l t ; / i t e m & g t ; & l t ; i t e m & g t ; & l t ; k e y & g t ; & l t ; s t r i n g & g t ; F u n k c i j s k a     k l a s i f i k a c i j a   1 & l t ; / s t r i n g & g t ; & l t ; / k e y & g t ; & l t ; v a l u e & g t ; & l t ; i n t & g t ; 5 & l t ; / i n t & g t ; & l t ; / v a l u e & g t ; & l t ; / i t e m & g t ; & l t ; i t e m & g t ; & l t ; k e y & g t ; & l t ; s t r i n g & g t ; F u n k c i j s k a     k l a s i f i k a c i j a   2 & l t ; / s t r i n g & g t ; & l t ; / k e y & g t ; & l t ; v a l u e & g t ; & l t ; i n t & g t ; 6 & l t ; / i n t & g t ; & l t ; / v a l u e & g t ; & l t ; / i t e m & g t ; & l t ; i t e m & g t ; & l t ; k e y & g t ; & l t ; s t r i n g & g t ; I Z V R `E N J E   T E K U A & l t ; / s t r i n g & g t ; & l t ; / k e y & g t ; & l t ; v a l u e & g t ; & l t ; i n t & g t ; 3 1 & l t ; / i n t & g t ; & l t ; / v a l u e & g t ; & l t ; / i t e m & g t ; & l t ; i t e m & g t ; & l t ; k e y & g t ; & l t ; s t r i n g & g t ; T E K U I   P L A N & l t ; / s t r i n g & g t ; & l t ; / k e y & g t ; & l t ; v a l u e & g t ; & l t ; i n t & g t ; 3 4 & l t ; / i n t & g t ; & l t ; / v a l u e & g t ; & l t ; / i t e m & g t ; & l t ; i t e m & g t ; & l t ; k e y & g t ; & l t ; s t r i n g & g t ; I Z V O R N I   P L A N   I L I   R E B A L A N S   Z A   T E K U U & l t ; / s t r i n g & g t ; & l t ; / k e y & g t ; & l t ; v a l u e & g t ; & l t ; i n t & g t ; 3 3 & l t ; / i n t & g t ; & l t ; / v a l u e & g t ; & l t ; / i t e m & g t ; & l t ; i t e m & g t ; & l t ; k e y & g t ; & l t ; s t r i n g & g t ; I N D E K S   1 & l t ; / s t r i n g & g t ; & l t ; / k e y & g t ; & l t ; v a l u e & g t ; & l t ; i n t & g t ; 2 9 & l t ; / i n t & g t ; & l t ; / v a l u e & g t ; & l t ; / i t e m & g t ; & l t ; i t e m & g t ; & l t ; k e y & g t ; & l t ; s t r i n g & g t ; I N D E K S 3 & l t ; / s t r i n g & g t ; & l t ; / k e y & g t ; & l t ; v a l u e & g t ; & l t ; i n t & g t ; 3 0 & l t ; / i n t & g t ; & l t ; / v a l u e & g t ; & l t ; / i t e m & g t ; & l t ; i t e m & g t ; & l t ; k e y & g t ; & l t ; s t r i n g & g t ; I Z V R `E N J E   P R E T H O D N A & l t ; / s t r i n g & g t ; & l t ; / k e y & g t ; & l t ; v a l u e & g t ; & l t ; i n t & g t ; 3 2 & l t ; / i n t & g t ; & l t ; / v a l u e & g t ; & l t ; / i t e m & g t ; & l t ; i t e m & g t ; & l t ; k e y & g t ; & l t ; s t r i n g & g t ; K o n t o   B r o j   i   N a z i v   2   -   L e g e n d a & l t ; / s t r i n g & g t ; & l t ; / k e y & g t ; & l t ; v a l u e & g t ; & l t ; i n t & g t ; 3 5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51.xml>��< ? x m l   v e r s i o n = " 1 . 0 "   e n c o d i n g = " U T F - 1 6 " ? > < G e m i n i   x m l n s = " h t t p : / / g e m i n i / p i v o t c u s t o m i z a t i o n / d 8 a e 8 1 e 3 - 8 2 5 2 - 4 f 0 3 - b b f 1 - 1 7 a c e d 5 a 5 3 1 5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 I z v r ae n j e   0 1 . 0 1   -   3 1 . 1 2 . 2 0 2 3   E U R < / M e a s u r e N a m e > < D i s p l a y N a m e > I z v r ae n j e   0 1 . 0 1   -   3 1 . 1 2 . 2 0 2 3   E U R < / D i s p l a y N a m e > < V i s i b l e > F a l s e < / V i s i b l e > < / i t e m > < i t e m > < M e a s u r e N a m e > I Z V R `E N J E   P R E T H O D N A   f < / M e a s u r e N a m e > < D i s p l a y N a m e > I Z V R `E N J E   P R E T H O D N A   f 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2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 2 4 3 < / H e i g h t > < / S a n d b o x E d i t o r . F o r m u l a B a r S t a t e > ] ] > < / C u s t o m C o n t e n t > < / G e m i n i > 
</file>

<file path=customXml/item53.xml>��< ? x m l   v e r s i o n = " 1 . 0 "   e n c o d i n g = " U T F - 1 6 " ? > < G e m i n i   x m l n s = " h t t p : / / g e m i n i / p i v o t c u s t o m i z a t i o n / e 9 5 d b 9 7 c - 2 f e 1 - 4 3 c a - b 7 4 3 - 3 6 c 3 a 0 9 4 d 4 2 e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 I Z V R `E N J E   P R E T H O D N A   f < / M e a s u r e N a m e > < D i s p l a y N a m e > I Z V R `E N J E   P R E T H O D N A   f < / D i s p l a y N a m e > < V i s i b l e > F a l s e < / V i s i b l e > < / i t e m > < i t e m > < M e a s u r e N a m e > I Z V R `E N J E   P R E T H O D N A   9 2 1 1   P r i j .   s r e d .   i z   P r e t h .   f < / M e a s u r e N a m e > < D i s p l a y N a m e > I Z V R `E N J E   P R E T H O D N A   9 2 1 1   P r i j .   s r e d .   i z   P r e t h .   f < / D i s p l a y N a m e > < V i s i b l e > F a l s e < / V i s i b l e > < / i t e m > < i t e m > < M e a s u r e N a m e > I Z V R `E N J E   P R E T H O D N A   9 2 1 2   P r i j .   s r e d .   u   S l j e d .   g o d .   f < / M e a s u r e N a m e > < D i s p l a y N a m e > I Z V R `E N J E   P R E T H O D N A   9 2 1 2   P r i j .   s r e d .   u   S l j e d .   g o d .   f < / D i s p l a y N a m e > < V i s i b l e > F a l s e < / V i s i b l e > < / i t e m > < i t e m > < M e a s u r e N a m e > I Z V R `E N J E   P R E T H O D N A   F I L T E R   f < / M e a s u r e N a m e > < D i s p l a y N a m e > I Z V R `E N J E   P R E T H O D N A   F I L T E R   f < / D i s p l a y N a m e > < V i s i b l e > F a l s e < / V i s i b l e > < / i t e m > < i t e m > < M e a s u r e N a m e > I Z V R `E N J E   T E K U A   f < / M e a s u r e N a m e > < D i s p l a y N a m e > I Z V R `E N J E   T E K U A   f < / D i s p l a y N a m e > < V i s i b l e > F a l s e < / V i s i b l e > < / i t e m > < i t e m > < M e a s u r e N a m e > I Z V R `E N J E   T E K U A   9 2 1 1   P r i j .   s r e d .   i z   P r e t h .   f < / M e a s u r e N a m e > < D i s p l a y N a m e > I Z V R `E N J E   T E K U A   9 2 1 1   P r i j .   s r e d .   i z   P r e t h .   f < / D i s p l a y N a m e > < V i s i b l e > F a l s e < / V i s i b l e > < / i t e m > < i t e m > < M e a s u r e N a m e > I Z V R `E N J E   T E K U A   9 2 1 2   P r i j .   s r e d .   u   S l j e d .   f < / M e a s u r e N a m e > < D i s p l a y N a m e > I Z V R `E N J E   T E K U A   9 2 1 2   P r i j .   s r e d .   u   S l j e d .   f < / D i s p l a y N a m e > < V i s i b l e > F a l s e < / V i s i b l e > < / i t e m > < i t e m > < M e a s u r e N a m e > I Z V R `E N J E   T E K U A   F I L T E R   f < / M e a s u r e N a m e > < D i s p l a y N a m e > I Z V R `E N J E   T E K U A   F I L T E R   f < / D i s p l a y N a m e > < V i s i b l e > F a l s e < / V i s i b l e > < / i t e m > < i t e m > < M e a s u r e N a m e > I Z V O R N I   P L A N   I L I   R E B A L A N S   Z A   T E K U U   f < / M e a s u r e N a m e > < D i s p l a y N a m e > I Z V O R N I   P L A N   I L I   R E B A L A N S   Z A   T E K U U   f < / D i s p l a y N a m e > < V i s i b l e > F a l s e < / V i s i b l e > < / i t e m > < i t e m > < M e a s u r e N a m e > I Z V O R N I   P L A N   I L I   R E B A L A N S   Z A   T E K U U   9 2 1 1   P r i j .   s r e d .   i z   P r e t h .   f < / M e a s u r e N a m e > < D i s p l a y N a m e > I Z V O R N I   P L A N   I L I   R E B A L A N S   Z A   T E K U U   9 2 1 1   P r i j .   s r e d .   i z   P r e t h .   f < / D i s p l a y N a m e > < V i s i b l e > F a l s e < / V i s i b l e > < / i t e m > < i t e m > < M e a s u r e N a m e > I Z V O R N I   P L A N   I L I   R E B A L A N S   Z A   T E K U U   9 2 1 2   P r i j .   s r e d .   u   S l j e d .   g o d .   f < / M e a s u r e N a m e > < D i s p l a y N a m e > I Z V O R N I   P L A N   I L I   R E B A L A N S   Z A   T E K U U   9 2 1 2   P r i j .   s r e d .   u   S l j e d .   g o d .   f < / D i s p l a y N a m e > < V i s i b l e > F a l s e < / V i s i b l e > < / i t e m > < i t e m > < M e a s u r e N a m e > I Z V O R N I   P L A N   I L I   R E B A L A N S   Z A   T E K U U   F I L T E R   f < / M e a s u r e N a m e > < D i s p l a y N a m e > I Z V O R N I   P L A N   I L I   R E B A L A N S   Z A   T E K U U   F I L T E R   f < / D i s p l a y N a m e > < V i s i b l e > F a l s e < / V i s i b l e > < / i t e m > < i t e m > < M e a s u r e N a m e > T E K U I   P L A N   f < / M e a s u r e N a m e > < D i s p l a y N a m e > T E K U I   P L A N   f < / D i s p l a y N a m e > < V i s i b l e > F a l s e < / V i s i b l e > < / i t e m > < i t e m > < M e a s u r e N a m e > T E K U I   P L A N   9 2 1 1   P r i j .   s r e d .   i z   P r e t h .   f < / M e a s u r e N a m e > < D i s p l a y N a m e > T E K U I   P L A N   9 2 1 1   P r i j .   s r e d .   i z   P r e t h .   f < / D i s p l a y N a m e > < V i s i b l e > F a l s e < / V i s i b l e > < / i t e m > < i t e m > < M e a s u r e N a m e > T E K U I   P L A N   9 2 1 2   P r i j .   s r e d .   u   S l j e d .   g o d .   f < / M e a s u r e N a m e > < D i s p l a y N a m e > T E K U I   P L A N   9 2 1 2   P r i j .   s r e d .   u   S l j e d .   g o d .   f < / D i s p l a y N a m e > < V i s i b l e > F a l s e < / V i s i b l e > < / i t e m > < i t e m > < M e a s u r e N a m e > T E K U I   P L A N   F I L T E R   f < / M e a s u r e N a m e > < D i s p l a y N a m e > T E K U I   P L A N   F I L T E R   f < / D i s p l a y N a m e > < V i s i b l e > F a l s e < / V i s i b l e > < / i t e m > < i t e m > < M e a s u r e N a m e > I n d e k s   ( I Z V R `E N J E   T E K U A   /   I Z V R `E N J E   P R E T H O D N A )   f < / M e a s u r e N a m e > < D i s p l a y N a m e > I n d e k s   ( I Z V R `E N J E   T E K U A   /   I Z V R `E N J E   P R E T H O D N A )   f < / D i s p l a y N a m e > < V i s i b l e > F a l s e < / V i s i b l e > < / i t e m > < i t e m > < M e a s u r e N a m e > I n d e k s   ( I Z V R `E N J E   T E K U A   /   I Z V R `E N J E   P R E T H O D N A )   9 2 1 1   P r i j .   s r e d .   i z   P r e t h .   f < / M e a s u r e N a m e > < D i s p l a y N a m e > I n d e k s   ( I Z V R `E N J E   T E K U A   /   I Z V R `E N J E   P R E T H O D N A )   9 2 1 1   P r i j .   s r e d .   i z   P r e t h .   f < / D i s p l a y N a m e > < V i s i b l e > F a l s e < / V i s i b l e > < / i t e m > < i t e m > < M e a s u r e N a m e > I n d e k s   ( I Z V R `E N J E   T E K U A   /   I Z V R `E N J E   P R E T H O D N A )   9 2 1 2   P r i j .   s r e d .   u   S l j e d .   g o d .   f < / M e a s u r e N a m e > < D i s p l a y N a m e > I n d e k s   ( I Z V R `E N J E   T E K U A   /   I Z V R `E N J E   P R E T H O D N A )   9 2 1 2   P r i j .   s r e d .   u   S l j e d .   g o d .   f < / D i s p l a y N a m e > < V i s i b l e > F a l s e < / V i s i b l e > < / i t e m > < i t e m > < M e a s u r e N a m e > I n d e k s   ( I Z V R `E N J E   T E K U A   /   T E K U I   P L A N )   f < / M e a s u r e N a m e > < D i s p l a y N a m e > I n d e k s   ( I Z V R `E N J E   T E K U A   /   T E K U I   P L A N )   f < / D i s p l a y N a m e > < V i s i b l e > F a l s e < / V i s i b l e > < / i t e m > < i t e m > < M e a s u r e N a m e > I n d e k s   ( I Z V R `E N J E   T E K U A   /   T E K U I   P L A N )   9 2 1 1   P r i j .   s r e s .   i z   P r e t h .   f < / M e a s u r e N a m e > < D i s p l a y N a m e > I n d e k s   ( I Z V R `E N J E   T E K U A   /   T E K U I   P L A N )   9 2 1 1   P r i j .   s r e s .   i z   P r e t h .   f < / D i s p l a y N a m e > < V i s i b l e > F a l s e < / V i s i b l e > < / i t e m > < i t e m > < M e a s u r e N a m e > I n d e k s   ( I Z V R `E N J E   T E K U A   /   T E K U I   P L A N )   9 2 1 2   P r i j .   s r e s .   u   S l j e d .   g o d .   f < / M e a s u r e N a m e > < D i s p l a y N a m e > I n d e k s   ( I Z V R `E N J E   T E K U A   /   T E K U I   P L A N )   9 2 1 2   P r i j .   s r e s .   u   S l j e d .   g o d .   f < / D i s p l a y N a m e > < V i s i b l e > F a l s e < / V i s i b l e > < / i t e m > < i t e m > < M e a s u r e N a m e > I n d e k s   ( I Z V R `E N J E   T E K U A   /   T E K U I   P L A N )   F I L T E R   f < / M e a s u r e N a m e > < D i s p l a y N a m e > I n d e k s   ( I Z V R `E N J E   T E K U A   /   T E K U I   P L A N )   F I L T E R   f < / D i s p l a y N a m e > < V i s i b l e > F a l s e < / V i s i b l e > < / i t e m > < i t e m > < M e a s u r e N a m e > I n d e k s   ( I Z V R `E N J E   T E K U A   /   I Z V R `E N J E   P R E T H O D N A )   F I L T E R   f < / M e a s u r e N a m e > < D i s p l a y N a m e > I n d e k s   ( I Z V R `E N J E   T E K U A   /   I Z V R `E N J E   P R E T H O D N A )   F I L T E R   f < / D i s p l a y N a m e > < V i s i b l e > F a l s e < / V i s i b l e > < / i t e m > < i t e m > < M e a s u r e N a m e > %   I Z V R `E N J E   T E K U A   f   R a s h o d i < / M e a s u r e N a m e > < D i s p l a y N a m e > %   I Z V R `E N J E   T E K U A   f   R a s h o d i < / D i s p l a y N a m e > < V i s i b l e > F a l s e < / V i s i b l e > < / i t e m > < i t e m > < M e a s u r e N a m e > %   I Z V R `E N J E   T E K U A   f   P r i h o d i < / M e a s u r e N a m e > < D i s p l a y N a m e > %   I Z V R `E N J E   T E K U A   f   P r i h o d i 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4.xml>��< ? x m l   v e r s i o n = " 1 . 0 "   e n c o d i n g = " u t f - 1 6 " ? > < D a t a M a s h u p   s q m i d = " 9 f 4 8 6 9 0 7 - 3 4 c 1 - 4 8 9 5 - b 8 0 5 - f 0 8 2 8 5 c 1 e 2 5 e "   x m l n s = " h t t p : / / s c h e m a s . m i c r o s o f t . c o m / D a t a M a s h u p " > A A A A A L I J A A B Q S w M E F A A C A A g A j H V l W s a U a V i p A A A A + g A A A B I A H A B D b 2 5 m a W c v U G F j a 2 F n Z S 5 4 b W w g o h g A K K A U A A A A A A A A A A A A A A A A A A A A A A A A A A A A h Y + 7 D o I w G I V f h X S n N 4 M X 8 l M G F w d J j C b G t a k V G q E Y W o R 3 c / C R f A V J F H V z P O d 8 w 3 c e t z u k f V U G V 9 0 4 U 9 s E M U x R o K 2 q j 8 b m C W r 9 K Z y j V M B G q r P M d T D A 1 s W 9 O y a o 8 P 4 S E 9 J 1 H e 4 m u G 5 y w i l l 5 J C t d 6 r Q l U Q f 2 P y H Q 2 O d l 1 Z p J G D / k h E c T x m O 2 I L j i H M + A z I O k B n 7 h f j g j C m Q n x K W b e n b R o u i C V d b I G M E 8 v 4 h n l B L A w Q U A A I A C A C M d W V a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j H V l W r 4 m W w i w B g A A s i I A A B M A H A B G b 3 J t d W x h c y 9 T Z W N 0 a W 9 u M S 5 t I K I Y A C i g F A A A A A A A A A A A A A A A A A A A A A A A A A A A A K 1 a z W 7 b O B C + B + g 7 E N q L D b h e S 3 L c B t 0 u o N h O q y S 1 U 9 l p A R c 5 M D b T M J Y p Q 5 L T N o G v u 6 c C + w j t u y T v t a Q k 2 6 R E 6 q d p E K A u Z z j z z c c h Z 8 g 4 Q N M Q e w S M 4 n / 1 V 3 t 7 w T X 0 0 Q w c w j s 4 g e d L H I L X w E X h s z 1 A f 0 b e y p 8 i O t L / O k V u s 7 v y f U T C j 5 4 / v / S 8 e a 1 + / 2 k A F + i 1 t p u t X a w / d T 0 S U r W L R m z k D 6 1 7 D c l n 6 m T 8 b Y k 0 a m 0 M L 1 3 U H P u Q B F e e v + h 6 7 m p B m D C o x R 4 b 9 / e a A x + + r 4 j W A C E V g B B 9 D d c N c K + d O f b b Y c 8 G Z 0 N g T z 4 M H f u d l d X x 8 b U 3 w 0 B X S g x B s q 5 v o Q 4 v f X Q H C R 2 f B 6 E S a 1 B L B S U A H l O b d A Z e q H w 8 f M e P P x / + R Q S X 8 C M i y j r q u g g S h S c H E b o + M 5 B Y 2 / m J B Z y T D C T m S M 6 1 F n 2 m 5 P K e r N k s 8 k N m m G U W d B O f O 5 d U I x 6 q Z X F R o 4 4 1 6 R 3 3 T + l H B K f X A F / F 0 Y 1 C 6 I f B R x x e 1 z 7 F c V 9 w y n U Q X i M C N h K A 3 A A B s n L d Y m C 6 H J k y D u r 1 z a n 1 w S o H M F Z 9 A j y j G j x 9 g 2 9 A V 8 s Z v n G s d + W A G g Y 4 s g f W o G s f j 0 6 e A t i s B p h t Q K 0 i 0 t Z L 8 N R V b 1 d D a U Y o h 7 0 E K B j Z R 0 7 J D F C s f v 4 k x Q r k T x r / y q T J U 1 j c r 8 Z i O 8 X i w J r Y H 6 q y O I B 3 + B b 4 k Q R W J L P 6 3 P E T 5 k 5 y 5 5 Z j u F O N 4 f 3 d s V w h R a M J T 8 m D F 9 V Q d n Y o K 6 S A i L K Y 0 i P s u t R 9 z / v C F R 8 2 y E Z y 0 L 2 g J W 9 b 2 l j C c k 0 E 1 z d w N e / M 9 x b 4 B h H 6 C 8 G t H 4 R Q L + h u R H R R i U 0 M m 8 p W p Z 2 R H K 3 I f I p v g j k E Y O 7 C A F / h O a Q D M N X W 5 O v q q h b I D p Y r F p M H l j 5 a Q D D z 3 B s k p V J G Q E O M S Q i j A E 1 u Y B x A v v M y C h m X h x P 1 U d u W Q + R s U + e z o 0 J 1 T f e l i v F s 9 V A q b H a F q C D u a 5 k s O 2 8 t 3 Q + 6 d B V F O h t p o y n / M r y y I D l C s t R t K d 6 u g Q g 4 R O x O 4 n h f u J Z 1 h F x 6 a 2 F j t V R Q y T F S S x 8 O f / 0 d H w 0 A k h n Y H i l s W L M 6 n f 1 W q 6 V F I k G S n A C 6 W m Q o R a Z 6 1 n 4 n R / Y i R 0 j 3 D 0 v e A A N M U 5 d 9 U K q O z x / + s y X S k y h Y m Y t Y I g t o H E l e K i U H E s n k 4 O B A q 3 M H C Q m Q H 7 L M o i k J T h H 5 H F 7 L K 4 a 4 5 D Q t E u V k Z a P q E A 9 t l 7 H e A D Y J O + 0 m S 1 t F 8 u i K 7 J E C 2 2 Z R / P 8 L O r V d 5 6 9 S C + 9 2 d 2 U x + L s U k + z u U i k I d E M l H t Y S a o 4 w P T Y B 3 Y I + n N J Z g e q + l H L O D s v 0 T J 6 s q J R y V V S v c 6 d D C R i K 2 5 E a t g R Q U 8 + F Z F S E p L g R 5 Y Q g w 2 T k Y j L l m P g T 0 i w u O O o I W N U R D q l s v c 4 S u 0 t z q U Z E c 5 G O I e p w m f g O + S y 0 9 y v k Y 8 S l 3 w A F N I Z j D 6 d L B K v q E p z U 7 4 l H z l x I J l Z v c G w z p e S h Y s 2 a c V 5 G L T D D J 5 j M 6 L a + C o c r a k I F S V d g S g F X U F M F V s R k e W B G K W C 6 H J l R D Z l R g I x f o H Z h h q b j E B 6 V y q S J W S J P 2 p o Y U f l g z Y J g + 1 + X t P Z Q N 2 J S b S H F 8 u j z 9 p h I 4 5 e k 5 D 0 b C T 1 w 6 H s 3 t N h G + 1 R b q 8 a V j 2 y 6 + p V N A Z z R L 3 E R Q 0 y N p p 7 d 5 B a b e j 4 Z G c T S n f C b + D C q 8 s G c V 2 H E K M O I U Y k R I 8 u I 8 f s Y M S s z Y l R j x C z D i F m J k e y O a Z q / j 5 F 2 Z U b M a o y 0 N c l h l n k V 7 3 q L S 0 w 4 5 x m Y j f R 1 T L g s r R u J B X 9 j i n U Z h 9 9 6 y M U L T M + w m g b o n P c r L 0 S j 8 B s 7 P T 1 C m 9 f E y O M P Z h T Y i T U V X j 0 H c C q y h v T + m b 3 C / T J w z p I S f a p 5 N d W d c z r O h r Q f k n d A 0 h K r B N F W g 8 j A b X D F M d W 9 q T N 6 X 5 3 R G S g s k 7 m H J y 7 B N m w C X e O u + y m m F V M M L f O 3 s O 0 f d A 6 d 4 X H a N v + n M b m i e N B m H 3 8 K + 4 4 M R 9 E L G N 3 U 4 A 4 C o 2 U Y T d A / d z Y 9 M V k t L p E f x 3 1 3 6 z / + Z L 4 K N R k T A x v s f j j 7 Z m n 7 S k 3 O W l u p Q 0 8 e N I / e r W L N / d K a n R I I W 3 q T / j 4 3 W 8 1 W p x l x k c P D n 2 D c P z l / + I d n J P 0 j M F T N t 1 y f n t f z Q C k w U h I h p x B e I O L d Q o J B E K 6 W U 6 z e R 5 I E T L + o y v P Y F B O + r V R s F y R 8 8 e O j L K B k u z u P P / q D 4 z 4 4 c / p j 6 n p g 5 a z i 2 a k 1 A P a p D Z z + o U U / j 8 D E S h b 2 X D J t s + T R N L n Z j f d Y V e p 7 0 O u f j K T T I 4 m p X s b e a u n i K a a U R D H D 6 Y 6 n W A T D X a M h o 1 X V 6 C n G w X M w 9 5 Z 0 F 2 m 5 q Z T T m W c R y 9 s L 3 p c a z C n 6 j M g M s u x 5 t o d J L q T d V z C E B u d X v o U h 3 i p k X 8 S o f G Z L v o 6 R e m r I f 8 6 Q N m j 8 M 7 X I T w b d q / 8 B U E s B A i 0 A F A A C A A g A j H V l W s a U a V i p A A A A + g A A A B I A A A A A A A A A A A A A A A A A A A A A A E N v b m Z p Z y 9 Q Y W N r Y W d l L n h t b F B L A Q I t A B Q A A g A I A I x 1 Z V p T c j g s m w A A A O E A A A A T A A A A A A A A A A A A A A A A A P U A A A B b Q 2 9 u d G V u d F 9 U e X B l c 1 0 u e G 1 s U E s B A i 0 A F A A C A A g A j H V l W r 4 m W w i w B g A A s i I A A B M A A A A A A A A A A A A A A A A A 3 Q E A A E Z v c m 1 1 b G F z L 1 N l Y 3 R p b 2 4 x L m 1 Q S w U G A A A A A A M A A w D C A A A A 2 g g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P U Y A A A A A A A A b R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Q m F 6 Y V p h V X B p d D w v S X R l b V B h d G g + P C 9 J d G V t T G 9 j Y X R p b 2 4 + P F N 0 Y W J s Z U V u d H J p Z X M + P E V u d H J 5 I F R 5 c G U 9 I k 5 h d m l n Y X R p b 2 5 T d G V w T m F t Z S I g V m F s d W U 9 I n N O Y X Z p Z 2 F 0 a W 9 u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l z U H J p d m F 0 Z S I g V m F s d W U 9 I m w w I i A v P j x F b n R y e S B U e X B l P S J R d W V y e U l E I i B W Y W x 1 Z T 0 i c z k 0 Z D g 0 M j d j L T E w Y 2 U t N G Q 4 Y i 1 h M m M z L T U y N z B k M D c w N 2 R h Y S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R m l s b F R v R G F 0 Y U 1 v Z G V s R W 5 h Y m x l Z C I g V m F s d W U 9 I m w x I i A v P j x F b n R y e S B U e X B l P S J G a W x s T 2 J q Z W N 0 V H l w Z S I g V m F s d W U 9 I n N U Y W J s Z S I g L z 4 8 R W 5 0 c n k g V H l w Z T 0 i R m l s b E V y c m 9 y Q 2 9 1 b n Q i I F Z h b H V l P S J s M C I g L z 4 8 R W 5 0 c n k g V H l w Z T 0 i R m l s b E x h c 3 R V c G R h d G V k I i B W Y W x 1 Z T 0 i Z D I w M j U t M D M t M D V U M T I 6 M j U 6 M T Y u N z g 1 N z c y M F o i I C 8 + P E V u d H J 5 I F R 5 c G U 9 I k Z p b G x D b 2 x 1 b W 5 U e X B l c y I g V m F s d W U 9 I n N C Z 1 l H Q m d Z R 0 J n V U Z C U V V G Q l F V R k J R V U Z C U V V G Q l F V R k J R W U d C Z 1 l H Q m d Z R 0 J n W U c i I C 8 + P E V u d H J 5 I F R 5 c G U 9 I k Z p b G x D b 2 x 1 b W 5 O Y W 1 l c y I g V m F s d W U 9 I n N b J n F 1 b 3 Q 7 S V p W T 1 I g U 0 l G U k E g S S B O Q V p J V i A x J n F 1 b 3 Q 7 L C Z x d W 9 0 O 1 B S S U h P R E k g Q l J P S i B J I E 5 B W k l W I D E m c X V v d D s s J n F 1 b 3 Q 7 U F J J S E 9 E S S B C U k 9 K I E k g T k F a S V Y g M i Z x d W 9 0 O y w m c X V v d D t Q U k l I T 0 R J I E J S T 0 o g S S B O Q V p J V i A z J n F 1 b 3 Q 7 L C Z x d W 9 0 O 1 B S S U h P R E k g Q l J P S i B J I E 5 B W k l W I D Q m c X V v d D s s J n F 1 b 3 Q 7 R n V u a 2 N p a n N r Y S A g a 2 x h c 2 l m a W t h Y 2 l q Y S A x J n F 1 b 3 Q 7 L C Z x d W 9 0 O 0 Z 1 b m t j a W p z a 2 E g I G t s Y X N p Z m l r Y W N p a m E g M i Z x d W 9 0 O y w m c X V v d D t Q b G F u I H p h I D I w M j I u I E V V U i Z x d W 9 0 O y w m c X V v d D t J e n Z y x a F l b m p l I H p h I D I w M j I u I E V V U i Z x d W 9 0 O y w m c X V v d D t J W l Z P U k 5 J I C A g I C A g I C A g I C B Q b G F u I H p h I D I w M j M u I E V V U i Z x d W 9 0 O y w m c X V v d D t J e n Z y x a F l b m p l I H p h I D I w M j M u I E V V U i Z x d W 9 0 O y w m c X V v d D t Q b G F u I H p h I D I w M j Q u I E V V U i Z x d W 9 0 O y w m c X V v d D t Q c m 9 q Z W t j a W p h I H p h I D I w M j U u I E V V U i Z x d W 9 0 O y w m c X V v d D t Q c m 9 q Z W t j a W p h I H p h I D I w M j Y u I E V V U i Z x d W 9 0 O y w m c X V v d D t J e n Z y x a F l b m p l I D A x L j A x L i 0 z M C 4 w N i 4 y M D I y L i Z x d W 9 0 O y w m c X V v d D t J W l Z P U k 5 J I C 8 g V E V L V c S G S S A g I C A g I C A g I C A g I C A g I C A g I C A g I C A g I C A g I F B s Y W 4 g e m E g M j A y M y 4 m c X V v d D s s J n F 1 b 3 Q 7 S X p 2 c s W h Z W 5 q Z S A w M S 4 w M S 4 t M z A u M D Y u M j A y M y 4 m c X V v d D s s J n F 1 b 3 Q 7 S W 5 k Z W t z J n F 1 b 3 Q 7 L C Z x d W 9 0 O 0 l u Z G V r c z I m c X V v d D s s J n F 1 b 3 Q 7 S V p W U s W g R U 5 K R S B Q U k V U S E 9 E T k E m c X V v d D s s J n F 1 b 3 Q 7 S V p W T 1 J O S S B Q T E F O I E l M S S B S R U J B T E F O U y B a Q S B U R U t V x I Z V J n F 1 b 3 Q 7 L C Z x d W 9 0 O 1 R F S 1 X E h k k g U E x B T i A m c X V v d D s s J n F 1 b 3 Q 7 S V p W U s W g R U 5 K R S B U R U t V x I Z B J n F 1 b 3 Q 7 L C Z x d W 9 0 O 0 l O R E V L U y A m c X V v d D s s J n F 1 b 3 Q 7 S U 5 E R U t T M y Z x d W 9 0 O y w m c X V v d D t S Q V p E S k V M J n F 1 b 3 Q 7 L C Z x d W 9 0 O 0 d M Q V Z B J n F 1 b 3 Q 7 L C Z x d W 9 0 O 0 d M Q V Z O S S B Q U k 9 H U k F N J n F 1 b 3 Q 7 L C Z x d W 9 0 O 1 B S T 0 d S Q U 0 m c X V v d D s s J n F 1 b 3 Q 7 U E 9 E U F J P R 1 J B T S D F o E l G U k E g S S B O Q V p J V i Z x d W 9 0 O y w m c X V v d D t J W l Z P U i B T S U Z S Q S B J I E 5 B W k l W I D I m c X V v d D s s J n F 1 b 3 Q 7 S 2 9 u d G 8 g Q n J v a i B p I E 5 h e m l 2 I D E m c X V v d D s s J n F 1 b 3 Q 7 S 2 9 u d G 8 g Q n J v a i B p I E 5 h e m l 2 I D I m c X V v d D s s J n F 1 b 3 Q 7 S 2 9 u d G 8 g Q n J v a i B p I E 5 h e m l 2 I D M m c X V v d D s s J n F 1 b 3 Q 7 S 2 9 u d G 8 g Q n J v a i B p I E 5 h e m l 2 I D Q m c X V v d D s s J n F 1 b 3 Q 7 S 2 9 u d G 8 g Q n J v a i B p I E 5 h e m l 2 I D I g L S B M Z W d l b m R h J n F 1 b 3 Q 7 X S I g L z 4 8 R W 5 0 c n k g V H l w Z T 0 i R m l s b F N 0 Y X R 1 c y I g V m F s d W U 9 I n N D b 2 1 w b G V 0 Z S I g L z 4 8 R W 5 0 c n k g V H l w Z T 0 i R m l s b F R h c m d l d C I g V m F s d W U 9 I n N C Y X p h W m F V c G l 0 X z I i I C 8 + P E V u d H J 5 I F R 5 c G U 9 I l J l Y 2 9 2 Z X J 5 V G F y Z 2 V 0 U m 9 3 I i B W Y W x 1 Z T 0 i b D E i I C 8 + P E V u d H J 5 I F R 5 c G U 9 I l J l Y 2 9 2 Z X J 5 V G F y Z 2 V 0 Q 2 9 s d W 1 u I i B W Y W x 1 Z T 0 i b D E i I C 8 + P E V u d H J 5 I F R 5 c G U 9 I l J l Y 2 9 2 Z X J 5 V G F y Z 2 V 0 U 2 h l Z X Q i I F Z h b H V l P S J z T G l z d D Q i I C 8 + P E V u d H J 5 I F R 5 c G U 9 I k Z p b G x F c n J v c k N v Z G U i I F Z h b H V l P S J z V W 5 r b m 9 3 b i I g L z 4 8 R W 5 0 c n k g V H l w Z T 0 i R m l s b E N v d W 5 0 I i B W Y W x 1 Z T 0 i b D k 1 I i A v P j x F b n R y e S B U e X B l P S J B Z G R l Z F R v R G F 0 Y U 1 v Z G V s I i B W Y W x 1 Z T 0 i b D E i I C 8 + P E V u d H J 5 I F R 5 c G U 9 I l J l b G F 0 a W 9 u c 2 h p c E l u Z m 9 D b 2 5 0 Y W l u Z X I i I F Z h b H V l P S J z e y Z x d W 9 0 O 2 N v b H V t b k N v d W 5 0 J n F 1 b 3 Q 7 O j M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Y X p h W m F V c G l 0 L 0 Z p b G x l Z C B E b 3 d u M S 5 7 S V p W T 1 I g M S w y f S Z x d W 9 0 O y w m c X V v d D t T Z W N 0 a W 9 u M S 9 C Y X p h W m F V c G l 0 L 0 Z p b G x l Z C B E b 3 d u M S 5 7 U H J p a G 9 k a S A x L D N 9 J n F 1 b 3 Q 7 L C Z x d W 9 0 O 1 N l Y 3 R p b 2 4 x L 0 J h e m F a Y V V w a X Q v R m l s b G V k I E R v d 2 4 x L n t Q c m l o b 2 R p I D I s N H 0 m c X V v d D s s J n F 1 b 3 Q 7 U 2 V j d G l v b j E v Q m F 6 Y V p h V X B p d C 9 G a W x s Z W Q g R G 9 3 b j E u e 1 B y a W h v Z G k g M y w 1 f S Z x d W 9 0 O y w m c X V v d D t T Z W N 0 a W 9 u M S 9 C Y X p h W m F V c G l 0 L 0 Z p b G x l Z C B E b 3 d u M S 5 7 U H J p a G 9 k a S A 0 L D Z 9 J n F 1 b 3 Q 7 L C Z x d W 9 0 O 1 N l Y 3 R p b 2 4 x L 0 J h e m F a Y V V w a X Q v R m l s b G V k I E R v d 2 4 x L n t G d W 5 r Y 2 l q c 2 t h I C B r b G F z a W Z p a 2 F j a W p h I D E s N 3 0 m c X V v d D s s J n F 1 b 3 Q 7 U 2 V j d G l v b j E v Q m F 6 Y V p h V X B p d C 9 G a W x s Z W Q g R G 9 3 b j E u e 0 Z 1 b m t j a W p z a 2 E g I G t s Y X N p Z m l r Y W N p a m E g M i w 4 f S Z x d W 9 0 O y w m c X V v d D t T Z W N 0 a W 9 u M S 9 C Y X p h W m F V c G l 0 L 1 B y b 2 1 p a m V u a m V u Y S B 2 c n N 0 Y S 5 7 U G x h b i B 6 Y S A y M D I y L i B F V V I s N 3 0 m c X V v d D s s J n F 1 b 3 Q 7 U 2 V j d G l v b j E v Q m F 6 Y V p h V X B p d C 9 Q c m 9 t a W p l b m p l b m E g d n J z d G E u e 0 l 6 d n L F o W V u a m U g e m E g M j A y M i 4 g R V V S L D h 9 J n F 1 b 3 Q 7 L C Z x d W 9 0 O 1 N l Y 3 R p b 2 4 x L 0 J h e m F a Y V V w a X Q v U H J v b W l q Z W 5 q Z W 5 h I H Z y c 3 R h L n t J W l Z P U k 5 J I C A g I C A g I C A g I C B Q b G F u I H p h I D I w M j M u I E V V U i w 5 f S Z x d W 9 0 O y w m c X V v d D t T Z W N 0 a W 9 u M S 9 C Y X p h W m F V c G l 0 L 1 B y b 2 1 p a m V u a m V u Y S B 2 c n N 0 Y S 5 7 S X p 2 c s W h Z W 5 q Z S B 6 Y S A y M D I z L i B F V V I s M T B 9 J n F 1 b 3 Q 7 L C Z x d W 9 0 O 1 N l Y 3 R p b 2 4 x L 0 J h e m F a Y V V w a X Q v U H J v b W l q Z W 5 q Z W 5 h I H Z y c 3 R h L n t Q b G F u I H p h I D I w M j Q u I E V V U i w x M X 0 m c X V v d D s s J n F 1 b 3 Q 7 U 2 V j d G l v b j E v Q m F 6 Y V p h V X B p d C 9 Q c m 9 t a W p l b m p l b m E g d n J z d G E u e 1 B y b 2 p l a 2 N p a m E g e m E g M j A y N S 4 g R V V S L D E y f S Z x d W 9 0 O y w m c X V v d D t T Z W N 0 a W 9 u M S 9 C Y X p h W m F V c G l 0 L 1 B y b 2 1 p a m V u a m V u Y S B 2 c n N 0 Y S 5 7 U H J v a m V r Y 2 l q Y S B 6 Y S A y M D I 2 L i B F V V I s M T N 9 J n F 1 b 3 Q 7 L C Z x d W 9 0 O 1 N l Y 3 R p b 2 4 x L 0 J h e m F a Y V V w a X Q v U H J v b W l q Z W 5 q Z W 5 h I H Z y c 3 R h L n t J e n Z y x a F l b m p l I D A x L j A x L i 0 z M C 4 w N i 4 y M D I y L i w x N H 0 m c X V v d D s s J n F 1 b 3 Q 7 U 2 V j d G l v b j E v Q m F 6 Y V p h V X B p d C 9 Q c m 9 t a W p l b m p l b m E g d n J z d G E u e 0 l a V k 9 S T k k g L y B U R U t V x I Z J I C A g I C A g I C A g I C A g I C A g I C A g I C A g I C A g I C A g U G x h b i B 6 Y S A y M D I z L i w x N X 0 m c X V v d D s s J n F 1 b 3 Q 7 U 2 V j d G l v b j E v Q m F 6 Y V p h V X B p d C 9 Q c m 9 t a W p l b m p l b m E g d n J z d G E u e 0 l 6 d n L F o W V u a m U g M D E u M D E u L T M w L j A 2 L j I w M j M u L D E 2 f S Z x d W 9 0 O y w m c X V v d D t T Z W N 0 a W 9 u M S 9 C Y X p h W m F V c G l 0 L 1 B y b 2 1 p a m V u a m V u Y S B 2 c n N 0 Y S 5 7 S W 5 k Z W t z L D E 3 f S Z x d W 9 0 O y w m c X V v d D t T Z W N 0 a W 9 u M S 9 C Y X p h W m F V c G l 0 L 1 B y b 2 1 p a m V u a m V u Y S B 2 c n N 0 Y S 5 7 S W 5 k Z W t z M i w x O H 0 m c X V v d D s s J n F 1 b 3 Q 7 U 2 V j d G l v b j E v Q m F 6 Y V p h V X B p d C 9 Q c m 9 t a W p l b m p l b m E g d n J z d G E y L n t J W l Z S x a B F T k p F I F B S R V R I T 0 R O Q S w x O X 0 m c X V v d D s s J n F 1 b 3 Q 7 U 2 V j d G l v b j E v Q m F 6 Y V p h V X B p d C 9 Q c m 9 t a W p l b m p l b m E g d n J z d G E y L n t J W l Z P U k 5 J I F B M Q U 4 g S U x J I F J F Q k F M Q U 5 T I F p B I F R F S 1 X E h l U s M j B 9 J n F 1 b 3 Q 7 L C Z x d W 9 0 O 1 N l Y 3 R p b 2 4 x L 0 J h e m F a Y V V w a X Q v U H J v b W l q Z W 5 q Z W 5 h I H Z y c 3 R h M i 5 7 V E V L V c S G S S B Q T E F O I C w y M X 0 m c X V v d D s s J n F 1 b 3 Q 7 U 2 V j d G l v b j E v Q m F 6 Y V p h V X B p d C 9 Q c m 9 t a W p l b m p l b m E g d n J z d G E y L n t J W l Z S x a B F T k p F I F R F S 1 X E h k E s M j J 9 J n F 1 b 3 Q 7 L C Z x d W 9 0 O 1 N l Y 3 R p b 2 4 x L 0 J h e m F a Y V V w a X Q v U H J v b W l q Z W 5 q Z W 5 h I H Z y c 3 R h M i 5 7 S U 5 E R U t T I C w y M 3 0 m c X V v d D s s J n F 1 b 3 Q 7 U 2 V j d G l v b j E v Q m F 6 Y V p h V X B p d C 9 Q c m 9 t a W p l b m p l b m E g d n J z d G E y L n t J T k R F S 1 M z L D I 0 f S Z x d W 9 0 O y w m c X V v d D t T Z W N 0 a W 9 u M S 9 C Y X p h W m F V c G l 0 L 0 Z p b G x l Z C B E b 3 d u M S 5 7 U k F a R E p F T C w y N 3 0 m c X V v d D s s J n F 1 b 3 Q 7 U 2 V j d G l v b j E v Q m F 6 Y V p h V X B p d C 9 G a W x s Z W Q g R G 9 3 b j E u e 0 d M Q V Z B L D I 4 f S Z x d W 9 0 O y w m c X V v d D t T Z W N 0 a W 9 u M S 9 C Y X p h W m F V c G l 0 L 0 Z p b G x l Z C B E b 3 d u M S 5 7 R 0 x B V k 5 J I F B S T 0 d S Q U 0 s M j l 9 J n F 1 b 3 Q 7 L C Z x d W 9 0 O 1 N l Y 3 R p b 2 4 x L 0 J h e m F a Y V V w a X Q v R m l s b G V k I E R v d 2 4 x L n t Q U k 9 H U k F N L D M w f S Z x d W 9 0 O y w m c X V v d D t T Z W N 0 a W 9 u M S 9 C Y X p h W m F V c G l 0 L 0 1 l c m d l Z C B D b 2 x 1 b W 5 z M S 5 7 U E 9 E U F J P R 1 J B T S D F o E l G U k E g S S B O Q V p J V i w z M X 0 m c X V v d D s s J n F 1 b 3 Q 7 U 2 V j d G l v b j E v Q m F 6 Y V p h V X B p d C 9 N Z X J n Z W Q g Q 2 9 s d W 1 u c y 5 7 S V p W T 1 I g x a B J R l J B I E k g T k F a S V Y s M z N 9 J n F 1 b 3 Q 7 L C Z x d W 9 0 O 1 N l Y 3 R p b 2 4 x L 0 t v b l B s Y W 5 a Q U R O S k k v U H J v b W l q Z W 5 q Z W 5 h I H Z y c 3 R h L n t L b 2 5 0 b y B C c m 9 q I G k g T m F 6 a X Y s M n 0 m c X V v d D s s J n F 1 b 3 Q 7 U 2 V j d G l v b j E v S 2 9 u U G x h b l p B R E 5 K S S 9 Q c m 9 t a W p l b m p l b m E g d n J z d G E u e 0 t v b n R v I E J y b 2 o g a S B O Y X p p d i w y f S Z x d W 9 0 O y w m c X V v d D t T Z W N 0 a W 9 u M S 9 L b 2 5 Q b G F u W k F E T k p J L 1 B y b 2 1 p a m V u a m V u Y S B 2 c n N 0 Y S 5 7 S 2 9 u d G 8 g Q n J v a i B p I E 5 h e m l 2 L D J 9 J n F 1 b 3 Q 7 L C Z x d W 9 0 O 1 N l Y 3 R p b 2 4 x L 0 t v b l B s Y W 5 a Q U R O S k k v U H J v b W l q Z W 5 q Z W 5 h I H Z y c 3 R h L n t L b 2 5 0 b y B C c m 9 q I G k g T m F 6 a X Y s M n 0 m c X V v d D s s J n F 1 b 3 Q 7 U 2 V j d G l v b j E v Q m F 6 Y V p h V X B p d C 9 E d X B s a W N p c m F u I H N 0 d X B h Y y 5 7 S 2 9 u d G 8 g Q n J v a i B p I E 5 h e m l 2 I D I g L S B r b 3 B p a m E s M z V 9 J n F 1 b 3 Q 7 X S w m c X V v d D t D b 2 x 1 b W 5 D b 3 V u d C Z x d W 9 0 O z o z N i w m c X V v d D t L Z X l D b 2 x 1 b W 5 O Y W 1 l c y Z x d W 9 0 O z p b X S w m c X V v d D t D b 2 x 1 b W 5 J Z G V u d G l 0 a W V z J n F 1 b 3 Q 7 O l s m c X V v d D t T Z W N 0 a W 9 u M S 9 C Y X p h W m F V c G l 0 L 0 Z p b G x l Z C B E b 3 d u M S 5 7 S V p W T 1 I g M S w y f S Z x d W 9 0 O y w m c X V v d D t T Z W N 0 a W 9 u M S 9 C Y X p h W m F V c G l 0 L 0 Z p b G x l Z C B E b 3 d u M S 5 7 U H J p a G 9 k a S A x L D N 9 J n F 1 b 3 Q 7 L C Z x d W 9 0 O 1 N l Y 3 R p b 2 4 x L 0 J h e m F a Y V V w a X Q v R m l s b G V k I E R v d 2 4 x L n t Q c m l o b 2 R p I D I s N H 0 m c X V v d D s s J n F 1 b 3 Q 7 U 2 V j d G l v b j E v Q m F 6 Y V p h V X B p d C 9 G a W x s Z W Q g R G 9 3 b j E u e 1 B y a W h v Z G k g M y w 1 f S Z x d W 9 0 O y w m c X V v d D t T Z W N 0 a W 9 u M S 9 C Y X p h W m F V c G l 0 L 0 Z p b G x l Z C B E b 3 d u M S 5 7 U H J p a G 9 k a S A 0 L D Z 9 J n F 1 b 3 Q 7 L C Z x d W 9 0 O 1 N l Y 3 R p b 2 4 x L 0 J h e m F a Y V V w a X Q v R m l s b G V k I E R v d 2 4 x L n t G d W 5 r Y 2 l q c 2 t h I C B r b G F z a W Z p a 2 F j a W p h I D E s N 3 0 m c X V v d D s s J n F 1 b 3 Q 7 U 2 V j d G l v b j E v Q m F 6 Y V p h V X B p d C 9 G a W x s Z W Q g R G 9 3 b j E u e 0 Z 1 b m t j a W p z a 2 E g I G t s Y X N p Z m l r Y W N p a m E g M i w 4 f S Z x d W 9 0 O y w m c X V v d D t T Z W N 0 a W 9 u M S 9 C Y X p h W m F V c G l 0 L 1 B y b 2 1 p a m V u a m V u Y S B 2 c n N 0 Y S 5 7 U G x h b i B 6 Y S A y M D I y L i B F V V I s N 3 0 m c X V v d D s s J n F 1 b 3 Q 7 U 2 V j d G l v b j E v Q m F 6 Y V p h V X B p d C 9 Q c m 9 t a W p l b m p l b m E g d n J z d G E u e 0 l 6 d n L F o W V u a m U g e m E g M j A y M i 4 g R V V S L D h 9 J n F 1 b 3 Q 7 L C Z x d W 9 0 O 1 N l Y 3 R p b 2 4 x L 0 J h e m F a Y V V w a X Q v U H J v b W l q Z W 5 q Z W 5 h I H Z y c 3 R h L n t J W l Z P U k 5 J I C A g I C A g I C A g I C B Q b G F u I H p h I D I w M j M u I E V V U i w 5 f S Z x d W 9 0 O y w m c X V v d D t T Z W N 0 a W 9 u M S 9 C Y X p h W m F V c G l 0 L 1 B y b 2 1 p a m V u a m V u Y S B 2 c n N 0 Y S 5 7 S X p 2 c s W h Z W 5 q Z S B 6 Y S A y M D I z L i B F V V I s M T B 9 J n F 1 b 3 Q 7 L C Z x d W 9 0 O 1 N l Y 3 R p b 2 4 x L 0 J h e m F a Y V V w a X Q v U H J v b W l q Z W 5 q Z W 5 h I H Z y c 3 R h L n t Q b G F u I H p h I D I w M j Q u I E V V U i w x M X 0 m c X V v d D s s J n F 1 b 3 Q 7 U 2 V j d G l v b j E v Q m F 6 Y V p h V X B p d C 9 Q c m 9 t a W p l b m p l b m E g d n J z d G E u e 1 B y b 2 p l a 2 N p a m E g e m E g M j A y N S 4 g R V V S L D E y f S Z x d W 9 0 O y w m c X V v d D t T Z W N 0 a W 9 u M S 9 C Y X p h W m F V c G l 0 L 1 B y b 2 1 p a m V u a m V u Y S B 2 c n N 0 Y S 5 7 U H J v a m V r Y 2 l q Y S B 6 Y S A y M D I 2 L i B F V V I s M T N 9 J n F 1 b 3 Q 7 L C Z x d W 9 0 O 1 N l Y 3 R p b 2 4 x L 0 J h e m F a Y V V w a X Q v U H J v b W l q Z W 5 q Z W 5 h I H Z y c 3 R h L n t J e n Z y x a F l b m p l I D A x L j A x L i 0 z M C 4 w N i 4 y M D I y L i w x N H 0 m c X V v d D s s J n F 1 b 3 Q 7 U 2 V j d G l v b j E v Q m F 6 Y V p h V X B p d C 9 Q c m 9 t a W p l b m p l b m E g d n J z d G E u e 0 l a V k 9 S T k k g L y B U R U t V x I Z J I C A g I C A g I C A g I C A g I C A g I C A g I C A g I C A g I C A g U G x h b i B 6 Y S A y M D I z L i w x N X 0 m c X V v d D s s J n F 1 b 3 Q 7 U 2 V j d G l v b j E v Q m F 6 Y V p h V X B p d C 9 Q c m 9 t a W p l b m p l b m E g d n J z d G E u e 0 l 6 d n L F o W V u a m U g M D E u M D E u L T M w L j A 2 L j I w M j M u L D E 2 f S Z x d W 9 0 O y w m c X V v d D t T Z W N 0 a W 9 u M S 9 C Y X p h W m F V c G l 0 L 1 B y b 2 1 p a m V u a m V u Y S B 2 c n N 0 Y S 5 7 S W 5 k Z W t z L D E 3 f S Z x d W 9 0 O y w m c X V v d D t T Z W N 0 a W 9 u M S 9 C Y X p h W m F V c G l 0 L 1 B y b 2 1 p a m V u a m V u Y S B 2 c n N 0 Y S 5 7 S W 5 k Z W t z M i w x O H 0 m c X V v d D s s J n F 1 b 3 Q 7 U 2 V j d G l v b j E v Q m F 6 Y V p h V X B p d C 9 Q c m 9 t a W p l b m p l b m E g d n J z d G E y L n t J W l Z S x a B F T k p F I F B S R V R I T 0 R O Q S w x O X 0 m c X V v d D s s J n F 1 b 3 Q 7 U 2 V j d G l v b j E v Q m F 6 Y V p h V X B p d C 9 Q c m 9 t a W p l b m p l b m E g d n J z d G E y L n t J W l Z P U k 5 J I F B M Q U 4 g S U x J I F J F Q k F M Q U 5 T I F p B I F R F S 1 X E h l U s M j B 9 J n F 1 b 3 Q 7 L C Z x d W 9 0 O 1 N l Y 3 R p b 2 4 x L 0 J h e m F a Y V V w a X Q v U H J v b W l q Z W 5 q Z W 5 h I H Z y c 3 R h M i 5 7 V E V L V c S G S S B Q T E F O I C w y M X 0 m c X V v d D s s J n F 1 b 3 Q 7 U 2 V j d G l v b j E v Q m F 6 Y V p h V X B p d C 9 Q c m 9 t a W p l b m p l b m E g d n J z d G E y L n t J W l Z S x a B F T k p F I F R F S 1 X E h k E s M j J 9 J n F 1 b 3 Q 7 L C Z x d W 9 0 O 1 N l Y 3 R p b 2 4 x L 0 J h e m F a Y V V w a X Q v U H J v b W l q Z W 5 q Z W 5 h I H Z y c 3 R h M i 5 7 S U 5 E R U t T I C w y M 3 0 m c X V v d D s s J n F 1 b 3 Q 7 U 2 V j d G l v b j E v Q m F 6 Y V p h V X B p d C 9 Q c m 9 t a W p l b m p l b m E g d n J z d G E y L n t J T k R F S 1 M z L D I 0 f S Z x d W 9 0 O y w m c X V v d D t T Z W N 0 a W 9 u M S 9 C Y X p h W m F V c G l 0 L 0 Z p b G x l Z C B E b 3 d u M S 5 7 U k F a R E p F T C w y N 3 0 m c X V v d D s s J n F 1 b 3 Q 7 U 2 V j d G l v b j E v Q m F 6 Y V p h V X B p d C 9 G a W x s Z W Q g R G 9 3 b j E u e 0 d M Q V Z B L D I 4 f S Z x d W 9 0 O y w m c X V v d D t T Z W N 0 a W 9 u M S 9 C Y X p h W m F V c G l 0 L 0 Z p b G x l Z C B E b 3 d u M S 5 7 R 0 x B V k 5 J I F B S T 0 d S Q U 0 s M j l 9 J n F 1 b 3 Q 7 L C Z x d W 9 0 O 1 N l Y 3 R p b 2 4 x L 0 J h e m F a Y V V w a X Q v R m l s b G V k I E R v d 2 4 x L n t Q U k 9 H U k F N L D M w f S Z x d W 9 0 O y w m c X V v d D t T Z W N 0 a W 9 u M S 9 C Y X p h W m F V c G l 0 L 0 1 l c m d l Z C B D b 2 x 1 b W 5 z M S 5 7 U E 9 E U F J P R 1 J B T S D F o E l G U k E g S S B O Q V p J V i w z M X 0 m c X V v d D s s J n F 1 b 3 Q 7 U 2 V j d G l v b j E v Q m F 6 Y V p h V X B p d C 9 N Z X J n Z W Q g Q 2 9 s d W 1 u c y 5 7 S V p W T 1 I g x a B J R l J B I E k g T k F a S V Y s M z N 9 J n F 1 b 3 Q 7 L C Z x d W 9 0 O 1 N l Y 3 R p b 2 4 x L 0 t v b l B s Y W 5 a Q U R O S k k v U H J v b W l q Z W 5 q Z W 5 h I H Z y c 3 R h L n t L b 2 5 0 b y B C c m 9 q I G k g T m F 6 a X Y s M n 0 m c X V v d D s s J n F 1 b 3 Q 7 U 2 V j d G l v b j E v S 2 9 u U G x h b l p B R E 5 K S S 9 Q c m 9 t a W p l b m p l b m E g d n J z d G E u e 0 t v b n R v I E J y b 2 o g a S B O Y X p p d i w y f S Z x d W 9 0 O y w m c X V v d D t T Z W N 0 a W 9 u M S 9 L b 2 5 Q b G F u W k F E T k p J L 1 B y b 2 1 p a m V u a m V u Y S B 2 c n N 0 Y S 5 7 S 2 9 u d G 8 g Q n J v a i B p I E 5 h e m l 2 L D J 9 J n F 1 b 3 Q 7 L C Z x d W 9 0 O 1 N l Y 3 R p b 2 4 x L 0 t v b l B s Y W 5 a Q U R O S k k v U H J v b W l q Z W 5 q Z W 5 h I H Z y c 3 R h L n t L b 2 5 0 b y B C c m 9 q I G k g T m F 6 a X Y s M n 0 m c X V v d D s s J n F 1 b 3 Q 7 U 2 V j d G l v b j E v Q m F 6 Y V p h V X B p d C 9 E d X B s a W N p c m F u I H N 0 d X B h Y y 5 7 S 2 9 u d G 8 g Q n J v a i B p I E 5 h e m l 2 I D I g L S B r b 3 B p a m E s M z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L b 2 5 Q b G F u W k F E T k p J P C 9 J d G V t U G F 0 a D 4 8 L 0 l 0 Z W 1 M b 2 N h d G l v b j 4 8 U 3 R h Y m x l R W 5 0 c m l l c z 4 8 R W 5 0 c n k g V H l w Z T 0 i Q n V m Z m V y T m V 4 d F J l Z n J l c 2 g i I F Z h b H V l P S J s M S I g L z 4 8 R W 5 0 c n k g V H l w Z T 0 i R m l s b E V u Y W J s Z W Q i I F Z h b H V l P S J s M C I g L z 4 8 R W 5 0 c n k g V H l w Z T 0 i R m l s b E x h c 3 R V c G R h d G V k I i B W Y W x 1 Z T 0 i Z D I w M j M t M D U t M j N U M T A 6 M j M 6 M D E u M D Q 1 N D E z N l o i I C 8 + P E V u d H J 5 I F R 5 c G U 9 I k Z p b G x D b 2 x 1 b W 5 U e X B l c y I g V m F s d W U 9 I n N B d 1 l H I i A v P j x F b n R y e S B U e X B l P S J G a W x s Q 2 9 s d W 1 u T m F t Z X M i I F Z h b H V l P S J z W y Z x d W 9 0 O 1 J h x I 1 1 b i Z x d W 9 0 O y w m c X V v d D t O Y X p p d i B y Y c S N d W 5 h J n F 1 b 3 Q 7 L C Z x d W 9 0 O 0 t v b n R v I E J y b 2 o g a S B O Y X p p d i Z x d W 9 0 O 1 0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j b 3 Z l c n l U Y X J n Z X R T a G V l d C I g V m F s d W U 9 I n N 1 U E l U S 2 9 u U G x h b l p B R E 5 K S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2 9 u U G x h b l p B R E 5 K S S 9 B d X R v U m V t b 3 Z l Z E N v b H V t b n M x L n t S Y c S N d W 4 s M H 0 m c X V v d D s s J n F 1 b 3 Q 7 U 2 V j d G l v b j E v S 2 9 u U G x h b l p B R E 5 K S S 9 B d X R v U m V t b 3 Z l Z E N v b H V t b n M x L n t O Y X p p d i B y Y c S N d W 5 h L D F 9 J n F 1 b 3 Q 7 L C Z x d W 9 0 O 1 N l Y 3 R p b 2 4 x L 0 t v b l B s Y W 5 a Q U R O S k k v Q X V 0 b 1 J l b W 9 2 Z W R D b 2 x 1 b W 5 z M S 5 7 S 2 9 u d G 8 g Q n J v a i B p I E 5 h e m l 2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0 t v b l B s Y W 5 a Q U R O S k k v Q X V 0 b 1 J l b W 9 2 Z W R D b 2 x 1 b W 5 z M S 5 7 U m H E j X V u L D B 9 J n F 1 b 3 Q 7 L C Z x d W 9 0 O 1 N l Y 3 R p b 2 4 x L 0 t v b l B s Y W 5 a Q U R O S k k v Q X V 0 b 1 J l b W 9 2 Z W R D b 2 x 1 b W 5 z M S 5 7 T m F 6 a X Y g c m H E j X V u Y S w x f S Z x d W 9 0 O y w m c X V v d D t T Z W N 0 a W 9 u M S 9 L b 2 5 Q b G F u W k F E T k p J L 0 F 1 d G 9 S Z W 1 v d m V k Q 2 9 s d W 1 u c z E u e 0 t v b n R v I E J y b 2 o g a S B O Y X p p d i w y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l F 1 Z X J 5 S U Q i I F Z h b H V l P S J z Z D E 2 O D M 0 Y m I t N G M 5 M C 0 0 Z T Q 1 L W E x N D A t M G I w N G J k Z T B l O T Q x I i A v P j w v U 3 R h Y m x l R W 5 0 c m l l c z 4 8 L 0 l 0 Z W 0 + P E l 0 Z W 0 + P E l 0 Z W 1 M b 2 N h d G l v b j 4 8 S X R l b V R 5 c G U + R m 9 y b X V s Y T w v S X R l b V R 5 c G U + P E l 0 Z W 1 Q Y X R o P l N l Y 3 R p b 2 4 x L 0 J h e m F a Y V V w a X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0 F k Z G V k J T I w Q 2 9 u Z G l 0 a W 9 u Y W w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0 F k Z G V k J T I w Q 2 9 u Z G l 0 a W 9 u Y W w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B Z G R l Z C U y M E N v b m R p d G l v b m F s J T I w Q 2 9 s d W 1 u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Q W R k Z W Q l M j B D b 2 5 k a X R p b 2 5 h b C U y M E N v b H V t b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0 F k Z G V k J T I w Q 2 9 u Z G l 0 a W 9 u Y W w l M j B D b 2 x 1 b W 4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B Z G R l Z C U y M E N v b m R p d G l v b m F s J T I w Q 2 9 s d W 1 u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Q W R k Z W Q l M j B D b 2 5 k a X R p b 2 5 h b C U y M E N v b H V t b j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0 F k Z G V k J T I w Q 2 9 u Z G l 0 a W 9 u Y W w l M j B D b 2 x 1 b W 4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G a W x s Z W Q l M j B E b 3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0 Z p b G x l Z C U y M E R v d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0 l u c 2 V y d G V k J T I w V G V 4 d C U y M E x l b m d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R m l s d G V y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U m V t b 3 Z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J b n N l c n R l Z C U y M E Z p c n N 0 J T I w Q 2 h h c m F j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S W 5 z Z X J 0 Z W Q l M j B G a X J z d C U y M E N o Y X J h Y 3 R l c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J b n N l c n R l Z C U y M E Z p c n N 0 J T I w Q 2 h h c m F j d G V y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v b l B s Y W 5 a Q U R O S k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N Z X J n Z W Q l M j B R d W V y a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N Z X J n Z W Q l M j B R d W V y a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T W V y Z 2 V k J T I w U X V l c m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T W V y Z 2 V k J T I w U X V l c m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0 V 4 c G F u Z G V k J T I w S 2 9 u U G x h b l p B R E 5 K S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F e H B h b m R l Z C U y M E t v b l B s Y W 5 a Q U R O S k k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F e H B h b m R l Z C U y M E t v b l B s Y W 5 a Q U R O S k k u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U m V u Y W 1 l Z C U y M E N v b H V t b n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F e H B h b m R l Z C U y M E t v b l B s Y W 5 a Q U R O S k k u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U m V u Y W 1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N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N Z X J n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U m V t b 3 Z l Z C U y M E N v b H V t b n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S Z W 1 v d m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1 J l b m F t Z W Q l M j B D b 2 x 1 b W 5 z N T w v S X R l b V B h d G g + P C 9 J d G V t T G 9 j Y X R p b 2 4 + P F N 0 Y W J s Z U V u d H J p Z X M g L z 4 8 L 0 l 0 Z W 0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R d W V y e U d y b 3 V w c y I g V m F s d W U 9 I n N B Q U F B Q U E 9 P S I g L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L b 2 5 Q b G F u W k F E T k p J L 1 B y b 2 1 p a m V u a m V u Y S U y M H Z y c 3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Q c m 9 t a W p l b m p l b m E l M j B 2 c n N 0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U H J v b W l q Z W 5 q Z W 5 h J T I w d n J z d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J c 3 B 1 b m p l b m 8 l M j B w c m V t Y S U y M G R v b G p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Q c m V p b W V u b 3 Z h b m k l M j B z d H V w Y 2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0 9 i c m V 6 Y W 4 l M j B 0 Z W t z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T y V D N C U 4 R G k l Q z U l Q T E l Q z Q l O D d l b m k l M j B 0 Z W t z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U H J v b W l q Z W 5 q Z W 5 h J T I w d n J z d G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E d X B s a W N p c m F u J T I w c 3 R 1 c G F j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Q c m V p b W V u b 3 Z h b m k l M j B z d H V w Y 2 k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F u w g M x Z R e 1 G r g y K E / 4 8 y M s A A A A A A g A A A A A A A 2 Y A A M A A A A A Q A A A A 1 n E W n z Y + k 4 j K R C W n w u E 6 y w A A A A A E g A A A o A A A A B A A A A D v t X S Y w h J k 9 U l n x s d s i Q 4 2 U A A A A F P 9 m p C a O n / d h + N 6 2 d 6 s o l G a 2 H Q G / r W k F 6 m D T u C 9 G 4 J B c 9 J B A Y F w V F 2 E N b Q X 2 j E L 6 r h U m 4 o n 4 X i R P d q N M y z H U r A T + v 5 0 c t w A x K E l k 1 b v W q E z F A A A A H T x P 0 w u 7 4 Y K n o a u z M 8 m B r 2 O A 3 Q u < / D a t a M a s h u p > 
</file>

<file path=customXml/item55.xml>��< ? x m l   v e r s i o n = " 1 . 0 "   e n c o d i n g = " U T F - 1 6 " ? > < G e m i n i   x m l n s = " h t t p : / / g e m i n i / p i v o t c u s t o m i z a t i o n / e d b 2 e 7 c 0 - 0 4 6 3 - 4 1 5 6 - 9 a 2 1 - f 0 5 2 c 6 5 e 9 a b 4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6.xml>��< ? x m l   v e r s i o n = " 1 . 0 "   e n c o d i n g = " U T F - 1 6 " ? > < G e m i n i   x m l n s = " h t t p : / / g e m i n i / p i v o t c u s t o m i z a t i o n / C l i e n t W i n d o w X M L " > < C u s t o m C o n t e n t > < ! [ C D A T A [ B a z a Z a U p i t _ 0 9 4 d b d 0 b - e f a 6 - 4 3 1 2 - 9 9 f b - f b a 0 1 b 8 3 8 2 2 c ] ] > < / C u s t o m C o n t e n t > < / G e m i n i > 
</file>

<file path=customXml/item57.xml>��< ? x m l   v e r s i o n = " 1 . 0 "   e n c o d i n g = " U T F - 1 6 " ? > < G e m i n i   x m l n s = " h t t p : / / g e m i n i / p i v o t c u s t o m i z a t i o n / a a f b 3 d 3 3 - c 5 e 8 - 4 b 6 f - b e 8 1 - e e e e 6 b 2 b 6 8 2 1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8.xml>��< ? x m l   v e r s i o n = " 1 . 0 "   e n c o d i n g = " U T F - 1 6 " ? > < G e m i n i   x m l n s = " h t t p : / / g e m i n i / p i v o t c u s t o m i z a t i o n / M e a s u r e G r i d S t a t e " > < C u s t o m C o n t e n t > & l t ; A r r a y O f K e y V a l u e O f s t r i n g S a n d b o x E d i t o r . M e a s u r e G r i d S t a t e S c d E 3 5 R y 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& g t ; & l t ; K e y V a l u e O f s t r i n g S a n d b o x E d i t o r . M e a s u r e G r i d S t a t e S c d E 3 5 R y & g t ; & l t ; K e y & g t ; B a z a Z a U p i t _ 0 9 4 d b d 0 b - e f a 6 - 4 3 1 2 - 9 9 f b - f b a 0 1 b 8 3 8 2 2 c & l t ; / K e y & g t ; & l t ; V a l u e   x m l n s : a = " h t t p : / / s c h e m a s . d a t a c o n t r a c t . o r g / 2 0 0 4 / 0 7 / M i c r o s o f t . A n a l y s i s S e r v i c e s . C o m m o n " & g t ; & l t ; a : H a s F o c u s & g t ; t r u e & l t ; / a : H a s F o c u s & g t ; & l t ; a : S i z e A t D p i 9 6 & g t ; 3 7 0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/ A r r a y O f K e y V a l u e O f s t r i n g S a n d b o x E d i t o r . M e a s u r e G r i d S t a t e S c d E 3 5 R y & g t ; < / C u s t o m C o n t e n t > < / G e m i n i > 
</file>

<file path=customXml/item59.xml>��< ? x m l   v e r s i o n = " 1 . 0 "   e n c o d i n g = " U T F - 1 6 " ? > < G e m i n i   x m l n s = " h t t p : / / g e m i n i / p i v o t c u s t o m i z a t i o n / D i a g r a m s " > < C u s t o m C o n t e n t > & l t ; A r r a y O f D i a g r a m M a n a g e r . S e r i a l i z a b l e D i a g r a m 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 x m l n s : i = " h t t p : / / w w w . w 3 . o r g / 2 0 0 1 / X M L S c h e m a - i n s t a n c e " & g t ; & l t ; D i a g r a m M a n a g e r . S e r i a l i z a b l e D i a g r a m & g t ; & l t ; A d a p t e r   i : t y p e = " M e a s u r e D i a g r a m S a n d b o x A d a p t e r " & g t ; & l t ; T a b l e N a m e & g t ; K o n t n i P l a n D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 i : t y p e = " S a n d b o x E d i t o r M e a s u r e G r i d K e y " & g t ; & l t ; T a b l e N a m e & g t ; K o n t n i P l a n D & l t ; / T a b l e N a m e & g t ; & l t ; / K e y & g t ; & l t ; M a i n t a i n e r 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 r e a d o n l y & l t ; / K e y & g t ; & l t ; / D i a g r a m O b j e c t K e y & g t ; & l t ; D i a g r a m O b j e c t K e y & g t ; & l t ; K e y & g t ; C o l u m n s \ R a u n & l t ; / K e y & g t ; & l t ; / D i a g r a m O b j e c t K e y & g t ; & l t ; D i a g r a m O b j e c t K e y & g t ; & l t ; K e y & g t ; C o l u m n s \ N a z i v   r a u n a & l t ; / K e y & g t ; & l t ; / D i a g r a m O b j e c t K e y & g t ; & l t ; D i a g r a m O b j e c t K e y & g t ; & l t ; K e y & g t ; C o l u m n s \ K o n t o   B r o j   i   N a z i v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a u n & l t ; / K e y & g t ; & l t ; / a : K e y & g t ; & l t ; a : V a l u e 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a z i v   r a u n a & l t ; / K e y & g t ; & l t ; / a : K e y & g t ; & l t ; a : V a l u e 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F I N I Z V K O N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 i : t y p e = " S a n d b o x E d i t o r M e a s u r e G r i d K e y " & g t ; & l t ; T a b l e N a m e & g t ; F I N I Z V K O N & l t ; / T a b l e N a m e & g t ; & l t ; / K e y & g t ; & l t ; M a i n t a i n e r 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 r e a d o n l y & l t ; / K e y & g t ; & l t ; / D i a g r a m O b j e c t K e y & g t ; & l t ; D i a g r a m O b j e c t K e y & g t ; & l t ; K e y & g t ; M e a s u r e s \ P l a n   2 0 2 2   E U R & l t ; / K e y & g t ; & l t ; / D i a g r a m O b j e c t K e y & g t ; & l t ; D i a g r a m O b j e c t K e y & g t ; & l t ; K e y & g t ; M e a s u r e s \ P l a n   2 0 2 2   E U R \ T a g I n f o \ F o r m u l a & l t ; / K e y & g t ; & l t ; / D i a g r a m O b j e c t K e y & g t ; & l t ; D i a g r a m O b j e c t K e y & g t ; & l t ; K e y & g t ; M e a s u r e s \ P l a n   2 0 2 2   E U R \ T a g I n f o \ V a l u e & l t ; / K e y & g t ; & l t ; / D i a g r a m O b j e c t K e y & g t ; & l t ; D i a g r a m O b j e c t K e y & g t ; & l t ; K e y & g t ; M e a s u r e s \ P l a n   2 0 2 3   E U R & l t ; / K e y & g t ; & l t ; / D i a g r a m O b j e c t K e y & g t ; & l t ; D i a g r a m O b j e c t K e y & g t ; & l t ; K e y & g t ; M e a s u r e s \ P l a n   2 0 2 3   E U R \ T a g I n f o \ F o r m u l a & l t ; / K e y & g t ; & l t ; / D i a g r a m O b j e c t K e y & g t ; & l t ; D i a g r a m O b j e c t K e y & g t ; & l t ; K e y & g t ; M e a s u r e s \ P l a n   2 0 2 3   E U R \ T a g I n f o \ V a l u e & l t ; / K e y & g t ; & l t ; / D i a g r a m O b j e c t K e y & g t ; & l t ; D i a g r a m O b j e c t K e y & g t ; & l t ; K e y & g t ; C o l u m n s \ R a u n & l t ; / K e y & g t ; & l t ; / D i a g r a m O b j e c t K e y & g t ; & l t ; D i a g r a m O b j e c t K e y & g t ; & l t ; K e y & g t ; C o l u m n s \ N a z i v   r a u n a & l t ; / K e y & g t ; & l t ; / D i a g r a m O b j e c t K e y & g t ; & l t ; D i a g r a m O b j e c t K e y & g t ; & l t ; K e y & g t ; C o l u m n s \ P R I H O D I   P O   I Z V O R I M A & l t ; / K e y & g t ; & l t ; / D i a g r a m O b j e c t K e y & g t ; & l t ; D i a g r a m O b j e c t K e y & g t ; & l t ; K e y & g t ; C o l u m n s \ P r i h o d i   1 & l t ; / K e y & g t ; & l t ; / D i a g r a m O b j e c t K e y & g t ; & l t ; D i a g r a m O b j e c t K e y & g t ; & l t ; K e y & g t ; C o l u m n s \ P r i h o d i   2 & l t ; / K e y & g t ; & l t ; / D i a g r a m O b j e c t K e y & g t ; & l t ; D i a g r a m O b j e c t K e y & g t ; & l t ; K e y & g t ; C o l u m n s \ I z v r ae n j e   2 0 2 1 .   S T A R O   E U R & l t ; / K e y & g t ; & l t ; / D i a g r a m O b j e c t K e y & g t ; & l t ; D i a g r a m O b j e c t K e y & g t ; & l t ; K e y & g t ; C o l u m n s \ P l a n   z a                                       2 0 2 2 .   E U R & l t ; / K e y & g t ; & l t ; / D i a g r a m O b j e c t K e y & g t ; & l t ; D i a g r a m O b j e c t K e y & g t ; & l t ; K e y & g t ; C o l u m n s \ P l a n   z a                                                   2 0 2 3 .   E U R & l t ; / K e y & g t ; & l t ; / D i a g r a m O b j e c t K e y & g t ; & l t ; D i a g r a m O b j e c t K e y & g t ; & l t ; K e y & g t ; C o l u m n s \ P r o j e k c i j a   z a   2 0 2 4 .   E U R & l t ; / K e y & g t ; & l t ; / D i a g r a m O b j e c t K e y & g t ; & l t ; D i a g r a m O b j e c t K e y & g t ; & l t ; K e y & g t ; C o l u m n s \ P r o j e k c i j a   z a   2 0 2 5 .   E U R & l t ; / K e y & g t ; & l t ; / D i a g r a m O b j e c t K e y & g t ; & l t ; D i a g r a m O b j e c t K e y & g t ; & l t ; K e y & g t ; C o l u m n s \ R a z d j e l & l t ; / K e y & g t ; & l t ; / D i a g r a m O b j e c t K e y & g t ; & l t ; D i a g r a m O b j e c t K e y & g t ; & l t ; K e y & g t ; C o l u m n s \ G L A V A & l t ; / K e y & g t ; & l t ; / D i a g r a m O b j e c t K e y & g t ; & l t ; D i a g r a m O b j e c t K e y & g t ; & l t ; K e y & g t ; C o l u m n s \ P R O G R A M & l t ; / K e y & g t ; & l t ; / D i a g r a m O b j e c t K e y & g t ; & l t ; D i a g r a m O b j e c t K e y & g t ; & l t ; K e y & g t ; C o l u m n s \ P O D P R O G R A M & l t ; / K e y & g t ; & l t ; / D i a g r a m O b j e c t K e y & g t ; & l t ; D i a g r a m O b j e c t K e y & g t ; & l t ; K e y & g t ; C o l u m n s \ A K T I V N O S T & l t ; / K e y & g t ; & l t ; / D i a g r a m O b j e c t K e y & g t ; & l t ; D i a g r a m O b j e c t K e y & g t ; & l t ; K e y & g t ; C o l u m n s \ I Z V O R & l t ; / K e y & g t ; & l t ; / D i a g r a m O b j e c t K e y & g t ; & l t ; D i a g r a m O b j e c t K e y & g t ; & l t ; K e y & g t ; C o l u m n s \ K o n t o   B r o j   i   N a z i v   1 & l t ; / K e y & g t ; & l t ; / D i a g r a m O b j e c t K e y & g t ; & l t ; D i a g r a m O b j e c t K e y & g t ; & l t ; K e y & g t ; C o l u m n s \ K o n t o   B r o j   i   N a z i v   2 & l t ; / K e y & g t ; & l t ; / D i a g r a m O b j e c t K e y & g t ; & l t ; D i a g r a m O b j e c t K e y & g t ; & l t ; K e y & g t ; C o l u m n s \ K o n t o   B r o j   i   N a z i v   3 & l t ; / K e y & g t ; & l t ; / D i a g r a m O b j e c t K e y & g t ; & l t ; D i a g r a m O b j e c t K e y & g t ; & l t ; K e y & g t ; C o l u m n s \ K o n t o   B r o j   i   N a z i v   4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6 & l t ; / F o c u s C o l u m n & g t ; & l t ; F o c u s R o w & g t ; 3 & l t ; / F o c u s R o w & g t ; & l t ; S e l e c t i o n E n d C o l u m n & g t ; 6 & l t ; / S e l e c t i o n E n d C o l u m n & g t ; & l t ; S e l e c t i o n E n d R o w & g t ; 3 & l t ; / S e l e c t i o n E n d R o w & g t ; & l t ; S e l e c t i o n S t a r t C o l u m n & g t ; 6 & l t ; / S e l e c t i o n S t a r t C o l u m n & g t ; & l t ; S e l e c t i o n S t a r t R o w & g t ; 3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 2 0 2 2   E U R & l t ; / K e y & g t ; & l t ; / a : K e y & g t ; & l t ; a : V a l u e 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 2 0 2 2 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 2 0 2 2   E U R \ T a g I n f o \ V a l u e & l t ; / K e y & g t ; & l t ; / a : K e y & g t ; & l t ; a : V a l u e 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 2 0 2 3   E U R & l t ; / K e y & g t ; & l t ; / a : K e y & g t ; & l t ; a : V a l u e 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 2 0 2 3 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 2 0 2 3   E U R \ T a g I n f o \ V a l u e & l t ; / K e y & g t ; & l t ; / a : K e y & g t ; & l t ; a : V a l u e 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a u n & l t ; / K e y & g t ; & l t ; / a : K e y & g t ; & l t ; a : V a l u e 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a z i v   r a u n a & l t ; / K e y & g t ; & l t ; / a : K e y & g t ; & l t ; a : V a l u e 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 P O   I Z V O R I M A & l t ; / K e y & g t ; & l t ; / a : K e y & g t ; & l t ; a : V a l u e 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 1 & l t ; / K e y & g t ; & l t ; / a : K e y & g t ; & l t ; a : V a l u e 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 2 & l t ; / K e y & g t ; & l t ; / a : K e y & g t ; & l t ; a : V a l u e 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r ae n j e   2 0 2 1 .   S T A R O   E U R & l t ; / K e y & g t ; & l t ; / a : K e y & g t ; & l t ; a : V a l u e 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l a n   z a                                       2 0 2 2 .   E U R & l t ; / K e y & g t ; & l t ; / a : K e y & g t ; & l t ; a : V a l u e 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l a n   z a                                                   2 0 2 3 .   E U R & l t ; / K e y & g t ; & l t ; / a : K e y & g t ; & l t ; a : V a l u e 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j e k c i j a   z a   2 0 2 4 .   E U R & l t ; / K e y & g t ; & l t ; / a : K e y & g t ; & l t ; a : V a l u e 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j e k c i j a   z a   2 0 2 5 .   E U R & l t ; / K e y & g t ; & l t ; / a : K e y & g t ; & l t ; a : V a l u e 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a z d j e l 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L A V A & l t ; / K e y & g t ; & l t ; / a : K e y & g t ; & l t ; a : V a l u e   i : t y p e = " M e a s u r e G r i d N o d e V i e w S t a t e " & g t ; & l t ; C o l u m n & g t ; 1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G R A M & l t ; / K e y & g t ; & l t ; / a : K e y & g t ; & l t ; a : V a l u e   i : t y p e = " M e a s u r e G r i d N o d e V i e w S t a t e " & g t ; & l t ; C o l u m n & g t ; 1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O D P R O G R A M & l t ; / K e y & g t ; & l t ; / a : K e y & g t ; & l t ; a : V a l u e   i : t y p e = " M e a s u r e G r i d N o d e V i e w S t a t e " & g t ; & l t ; C o l u m n & g t ; 1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K T I V N O S T & l t ; / K e y & g t ; & l t ; / a : K e y & g t ; & l t ; a : V a l u e   i : t y p e = " M e a s u r e G r i d N o d e V i e w S t a t e " & g t ; & l t ; C o l u m n & g t ; 1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O R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 1 & l t ; / K e y & g t ; & l t ; / a : K e y & g t ; & l t ; a : V a l u e 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 2 & l t ; / K e y & g t ; & l t ; / a : K e y & g t ; & l t ; a : V a l u e 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 3 & l t ; / K e y & g t ; & l t ; / a : K e y & g t ; & l t ; a : V a l u e   i : t y p e = " M e a s u r e G r i d N o d e V i e w S t a t e " & g t ; & l t ; C o l u m n & g t ; 1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 4 & l t ; / K e y & g t ; & l t ; / a : K e y & g t ; & l t ; a : V a l u e 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B a z a Z a U p i t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 i : t y p e = " S a n d b o x E d i t o r M e a s u r e G r i d K e y " & g t ; & l t ; T a b l e N a m e & g t ; B a z a Z a U p i t & l t ; / T a b l e N a m e & g t ; & l t ; / K e y & g t ; & l t ; M a i n t a i n e r 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 r e a d o n l y & l t ; / K e y & g t ; & l t ; / D i a g r a m O b j e c t K e y & g t ; & l t ; D i a g r a m O b j e c t K e y & g t ; & l t ; K e y & g t ; M e a s u r e s \ S u m   o f   P r o j e k c i j a   z a   2 0 2 5 .   E U R & l t ; / K e y & g t ; & l t ; / D i a g r a m O b j e c t K e y & g t ; & l t ; D i a g r a m O b j e c t K e y & g t ; & l t ; K e y & g t ; M e a s u r e s \ S u m   o f   P r o j e k c i j a   z a   2 0 2 5 .   E U R \ T a g I n f o \ F o r m u l a & l t ; / K e y & g t ; & l t ; / D i a g r a m O b j e c t K e y & g t ; & l t ; D i a g r a m O b j e c t K e y & g t ; & l t ; K e y & g t ; M e a s u r e s \ S u m   o f   P r o j e k c i j a   z a   2 0 2 5 .   E U R \ T a g I n f o \ V r i j e d n o s t & l t ; / K e y & g t ; & l t ; / D i a g r a m O b j e c t K e y & g t ; & l t ; D i a g r a m O b j e c t K e y & g t ; & l t ; K e y & g t ; M e a s u r e s \ Z b r o j   r e s u r s a   P l a n   z a   2 0 2 4 .   E U R & l t ; / K e y & g t ; & l t ; / D i a g r a m O b j e c t K e y & g t ; & l t ; D i a g r a m O b j e c t K e y & g t ; & l t ; K e y & g t ; M e a s u r e s \ Z b r o j   r e s u r s a   P l a n   z a   2 0 2 4 .   E U R \ T a g I n f o \ F o r m u l a & l t ; / K e y & g t ; & l t ; / D i a g r a m O b j e c t K e y & g t ; & l t ; D i a g r a m O b j e c t K e y & g t ; & l t ; K e y & g t ; M e a s u r e s \ Z b r o j   r e s u r s a   P l a n   z a   2 0 2 4 .   E U R \ T a g I n f o \ V r i j e d n o s t & l t ; / K e y & g t ; & l t ; / D i a g r a m O b j e c t K e y & g t ; & l t ; D i a g r a m O b j e c t K e y & g t ; & l t ; K e y & g t ; M e a s u r e s \ Z b r o j   r e s u r s a   I Z V O R N I                       P l a n   z a   2 0 2 3 .   E U R & l t ; / K e y & g t ; & l t ; / D i a g r a m O b j e c t K e y & g t ; & l t ; D i a g r a m O b j e c t K e y & g t ; & l t ; K e y & g t ; M e a s u r e s \ Z b r o j   r e s u r s a   I Z V O R N I                       P l a n   z a   2 0 2 3 .   E U R \ T a g I n f o \ F o r m u l a & l t ; / K e y & g t ; & l t ; / D i a g r a m O b j e c t K e y & g t ; & l t ; D i a g r a m O b j e c t K e y & g t ; & l t ; K e y & g t ; M e a s u r e s \ Z b r o j   r e s u r s a   I Z V O R N I                       P l a n   z a   2 0 2 3 .   E U R \ T a g I n f o \ V r i j e d n o s t & l t ; / K e y & g t ; & l t ; / D i a g r a m O b j e c t K e y & g t ; & l t ; D i a g r a m O b j e c t K e y & g t ; & l t ; K e y & g t ; M e a s u r e s \ Z b r o j   r e s u r s a   I z v r ae n j e   0 1 . 0 1 . - 3 0 . 0 6 . 2 0 2 2 . & l t ; / K e y & g t ; & l t ; / D i a g r a m O b j e c t K e y & g t ; & l t ; D i a g r a m O b j e c t K e y & g t ; & l t ; K e y & g t ; M e a s u r e s \ Z b r o j   r e s u r s a   I z v r ae n j e   0 1 . 0 1 . - 3 0 . 0 6 . 2 0 2 2 . \ T a g I n f o \ F o r m u l a & l t ; / K e y & g t ; & l t ; / D i a g r a m O b j e c t K e y & g t ; & l t ; D i a g r a m O b j e c t K e y & g t ; & l t ; K e y & g t ; M e a s u r e s \ Z b r o j   r e s u r s a   I z v r ae n j e   0 1 . 0 1 . - 3 0 . 0 6 . 2 0 2 2 . \ T a g I n f o \ V r i j e d n o s t & l t ; / K e y & g t ; & l t ; / D i a g r a m O b j e c t K e y & g t ; & l t ; D i a g r a m O b j e c t K e y & g t ; & l t ; K e y & g t ; M e a s u r e s \ Z b r o j   r e s u r s a   I Z V R `E N J E   T E K U A & l t ; / K e y & g t ; & l t ; / D i a g r a m O b j e c t K e y & g t ; & l t ; D i a g r a m O b j e c t K e y & g t ; & l t ; K e y & g t ; M e a s u r e s \ Z b r o j   r e s u r s a   I Z V R `E N J E   T E K U A \ T a g I n f o \ F o r m u l a & l t ; / K e y & g t ; & l t ; / D i a g r a m O b j e c t K e y & g t ; & l t ; D i a g r a m O b j e c t K e y & g t ; & l t ; K e y & g t ; M e a s u r e s \ Z b r o j   r e s u r s a   I Z V R `E N J E   T E K U A \ T a g I n f o \ V r i j e d n o s t & l t ; / K e y & g t ; & l t ; / D i a g r a m O b j e c t K e y & g t ; & l t ; D i a g r a m O b j e c t K e y & g t ; & l t ; K e y & g t ; M e a s u r e s \ P r o j e k c i j a   z a   2 0 2 4   E U R & l t ; / K e y & g t ; & l t ; / D i a g r a m O b j e c t K e y & g t ; & l t ; D i a g r a m O b j e c t K e y & g t ; & l t ; K e y & g t ; M e a s u r e s \ P r o j e k c i j a   z a   2 0 2 4   E U R \ T a g I n f o \ F o r m u l a & l t ; / K e y & g t ; & l t ; / D i a g r a m O b j e c t K e y & g t ; & l t ; D i a g r a m O b j e c t K e y & g t ; & l t ; K e y & g t ; M e a s u r e s \ P r o j e k c i j a   z a   2 0 2 4   E U R \ T a g I n f o \ V r i j e d n o s t & l t ; / K e y & g t ; & l t ; / D i a g r a m O b j e c t K e y & g t ; & l t ; D i a g r a m O b j e c t K e y & g t ; & l t ; K e y & g t ; M e a s u r e s \ P r o j e k c i j a   z a   2 0 2 5   E U R & l t ; / K e y & g t ; & l t ; / D i a g r a m O b j e c t K e y & g t ; & l t ; D i a g r a m O b j e c t K e y & g t ; & l t ; K e y & g t ; M e a s u r e s \ P r o j e k c i j a   z a   2 0 2 5   E U R \ T a g I n f o \ F o r m u l a & l t ; / K e y & g t ; & l t ; / D i a g r a m O b j e c t K e y & g t ; & l t ; D i a g r a m O b j e c t K e y & g t ; & l t ; K e y & g t ; M e a s u r e s \ P r o j e k c i j a   z a   2 0 2 5   E U R \ T a g I n f o \ V r i j e d n o s t & l t ; / K e y & g t ; & l t ; / D i a g r a m O b j e c t K e y & g t ; & l t ; D i a g r a m O b j e c t K e y & g t ; & l t ; K e y & g t ; M e a s u r e s \ P r o j e k c i j a   z a   2 0 2 4   H R K & l t ; / K e y & g t ; & l t ; / D i a g r a m O b j e c t K e y & g t ; & l t ; D i a g r a m O b j e c t K e y & g t ; & l t ; K e y & g t ; M e a s u r e s \ P r o j e k c i j a   z a   2 0 2 4   H R K \ T a g I n f o \ F o r m u l a & l t ; / K e y & g t ; & l t ; / D i a g r a m O b j e c t K e y & g t ; & l t ; D i a g r a m O b j e c t K e y & g t ; & l t ; K e y & g t ; M e a s u r e s \ P r o j e k c i j a   z a   2 0 2 4   H R K \ T a g I n f o \ V r i j e d n o s t & l t ; / K e y & g t ; & l t ; / D i a g r a m O b j e c t K e y & g t ; & l t ; D i a g r a m O b j e c t K e y & g t ; & l t ; K e y & g t ; M e a s u r e s \ P l a n   z a   2 0 2 4   E U R & l t ; / K e y & g t ; & l t ; / D i a g r a m O b j e c t K e y & g t ; & l t ; D i a g r a m O b j e c t K e y & g t ; & l t ; K e y & g t ; M e a s u r e s \ P l a n   z a   2 0 2 4   E U R \ T a g I n f o \ F o r m u l a & l t ; / K e y & g t ; & l t ; / D i a g r a m O b j e c t K e y & g t ; & l t ; D i a g r a m O b j e c t K e y & g t ; & l t ; K e y & g t ; M e a s u r e s \ P l a n   z a   2 0 2 4   E U R \ T a g I n f o \ V r i j e d n o s t & l t ; / K e y & g t ; & l t ; / D i a g r a m O b j e c t K e y & g t ; & l t ; D i a g r a m O b j e c t K e y & g t ; & l t ; K e y & g t ; M e a s u r e s \ P r o j e k c i j a   z a   2 0 2 6   E U R & l t ; / K e y & g t ; & l t ; / D i a g r a m O b j e c t K e y & g t ; & l t ; D i a g r a m O b j e c t K e y & g t ; & l t ; K e y & g t ; M e a s u r e s \ P r o j e k c i j a   z a   2 0 2 6   E U R \ T a g I n f o \ F o r m u l a & l t ; / K e y & g t ; & l t ; / D i a g r a m O b j e c t K e y & g t ; & l t ; D i a g r a m O b j e c t K e y & g t ; & l t ; K e y & g t ; M e a s u r e s \ P r o j e k c i j a   z a   2 0 2 6   E U R \ T a g I n f o \ V r i j e d n o s t & l t ; / K e y & g t ; & l t ; / D i a g r a m O b j e c t K e y & g t ; & l t ; D i a g r a m O b j e c t K e y & g t ; & l t ; K e y & g t ; M e a s u r e s \ P l a n   z a   2 0 2 4   E U R   9 2 1 1   P r i j .   s r e d .   i z   P r e t h . & l t ; / K e y & g t ; & l t ; / D i a g r a m O b j e c t K e y & g t ; & l t ; D i a g r a m O b j e c t K e y & g t ; & l t ; K e y & g t ; M e a s u r e s \ P l a n   z a   2 0 2 4   E U R   9 2 1 1   P r i j .   s r e d .   i z   P r e t h . \ T a g I n f o \ F o r m u l a & l t ; / K e y & g t ; & l t ; / D i a g r a m O b j e c t K e y & g t ; & l t ; D i a g r a m O b j e c t K e y & g t ; & l t ; K e y & g t ; M e a s u r e s \ P l a n   z a   2 0 2 4   E U R   9 2 1 1   P r i j .   s r e d .   i z   P r e t h . \ T a g I n f o \ V r i j e d n o s t & l t ; / K e y & g t ; & l t ; / D i a g r a m O b j e c t K e y & g t ; & l t ; D i a g r a m O b j e c t K e y & g t ; & l t ; K e y & g t ; M e a s u r e s \ P l a n   z a   2 0 2 4   E U R   9 2 1 2   P r i j .   s r e d .   u   S l j e d .   g o d . & l t ; / K e y & g t ; & l t ; / D i a g r a m O b j e c t K e y & g t ; & l t ; D i a g r a m O b j e c t K e y & g t ; & l t ; K e y & g t ; M e a s u r e s \ P l a n   z a   2 0 2 4   E U R   9 2 1 2   P r i j .   s r e d .   u   S l j e d .   g o d . \ T a g I n f o \ F o r m u l a & l t ; / K e y & g t ; & l t ; / D i a g r a m O b j e c t K e y & g t ; & l t ; D i a g r a m O b j e c t K e y & g t ; & l t ; K e y & g t ; M e a s u r e s \ P l a n   z a   2 0 2 4   E U R   9 2 1 2   P r i j .   s r e d .   u   S l j e d .   g o d . \ T a g I n f o \ V r i j e d n o s t & l t ; / K e y & g t ; & l t ; / D i a g r a m O b j e c t K e y & g t ; & l t ; D i a g r a m O b j e c t K e y & g t ; & l t ; K e y & g t ; M e a s u r e s \ P r o j e k c i j a   z a   2 0 2 6   E U R   9 2 1 1   P r i j .   s r e d .   i z   P r e t h . & l t ; / K e y & g t ; & l t ; / D i a g r a m O b j e c t K e y & g t ; & l t ; D i a g r a m O b j e c t K e y & g t ; & l t ; K e y & g t ; M e a s u r e s \ P r o j e k c i j a   z a   2 0 2 6   E U R   9 2 1 1   P r i j .   s r e d .   i z   P r e t h . \ T a g I n f o \ F o r m u l a & l t ; / K e y & g t ; & l t ; / D i a g r a m O b j e c t K e y & g t ; & l t ; D i a g r a m O b j e c t K e y & g t ; & l t ; K e y & g t ; M e a s u r e s \ P r o j e k c i j a   z a   2 0 2 6   E U R   9 2 1 1   P r i j .   s r e d .   i z   P r e t h . \ T a g I n f o \ V r i j e d n o s t & l t ; / K e y & g t ; & l t ; / D i a g r a m O b j e c t K e y & g t ; & l t ; D i a g r a m O b j e c t K e y & g t ; & l t ; K e y & g t ; M e a s u r e s \ P r o j e k c i j a   z a   2 0 2 6   E U R   9 2 1 2   P r i j .   s r e d .   u   S l j e d .   g o d . & l t ; / K e y & g t ; & l t ; / D i a g r a m O b j e c t K e y & g t ; & l t ; D i a g r a m O b j e c t K e y & g t ; & l t ; K e y & g t ; M e a s u r e s \ P r o j e k c i j a   z a   2 0 2 6   E U R   9 2 1 2   P r i j .   s r e d .   u   S l j e d .   g o d . \ T a g I n f o \ F o r m u l a & l t ; / K e y & g t ; & l t ; / D i a g r a m O b j e c t K e y & g t ; & l t ; D i a g r a m O b j e c t K e y & g t ; & l t ; K e y & g t ; M e a s u r e s \ P r o j e k c i j a   z a   2 0 2 6   E U R   9 2 1 2   P r i j .   s r e d .   u   S l j e d .   g o d . \ T a g I n f o \ V r i j e d n o s t & l t ; / K e y & g t ; & l t ; / D i a g r a m O b j e c t K e y & g t ; & l t ; D i a g r a m O b j e c t K e y & g t ; & l t ; K e y & g t ; M e a s u r e s \ P r o j e k c i j a   z a   2 0 2 5   E U R   9 2 1 1   P r i j .   s r e d .   i z   P r e t h . & l t ; / K e y & g t ; & l t ; / D i a g r a m O b j e c t K e y & g t ; & l t ; D i a g r a m O b j e c t K e y & g t ; & l t ; K e y & g t ; M e a s u r e s \ P r o j e k c i j a   z a   2 0 2 5   E U R   9 2 1 1   P r i j .   s r e d .   i z   P r e t h . \ T a g I n f o \ F o r m u l a & l t ; / K e y & g t ; & l t ; / D i a g r a m O b j e c t K e y & g t ; & l t ; D i a g r a m O b j e c t K e y & g t ; & l t ; K e y & g t ; M e a s u r e s \ P r o j e k c i j a   z a   2 0 2 5   E U R   9 2 1 1   P r i j .   s r e d .   i z   P r e t h . \ T a g I n f o \ V r i j e d n o s t & l t ; / K e y & g t ; & l t ; / D i a g r a m O b j e c t K e y & g t ; & l t ; D i a g r a m O b j e c t K e y & g t ; & l t ; K e y & g t ; M e a s u r e s \ P r o j e k c i j a   z a   2 0 2 5   E U R   9 2 1 2   P r i j .   s r e d .   u   S l j e d .   g o d . & l t ; / K e y & g t ; & l t ; / D i a g r a m O b j e c t K e y & g t ; & l t ; D i a g r a m O b j e c t K e y & g t ; & l t ; K e y & g t ; M e a s u r e s \ P r o j e k c i j a   z a   2 0 2 5   E U R   9 2 1 2   P r i j .   s r e d .   u   S l j e d .   g o d . \ T a g I n f o \ F o r m u l a & l t ; / K e y & g t ; & l t ; / D i a g r a m O b j e c t K e y & g t ; & l t ; D i a g r a m O b j e c t K e y & g t ; & l t ; K e y & g t ; M e a s u r e s \ P r o j e k c i j a   z a   2 0 2 5   E U R   9 2 1 2   P r i j .   s r e d .   u   S l j e d .   g o d . \ T a g I n f o \ V r i j e d n o s t & l t ; / K e y & g t ; & l t ; / D i a g r a m O b j e c t K e y & g t ; & l t ; D i a g r a m O b j e c t K e y & g t ; & l t ; K e y & g t ; M e a s u r e s \ P r o j e k c i j a   z a   2 0 2 5   E U R   F I L T E R & l t ; / K e y & g t ; & l t ; / D i a g r a m O b j e c t K e y & g t ; & l t ; D i a g r a m O b j e c t K e y & g t ; & l t ; K e y & g t ; M e a s u r e s \ P r o j e k c i j a   z a   2 0 2 5   E U R   F I L T E R \ T a g I n f o \ F o r m u l a & l t ; / K e y & g t ; & l t ; / D i a g r a m O b j e c t K e y & g t ; & l t ; D i a g r a m O b j e c t K e y & g t ; & l t ; K e y & g t ; M e a s u r e s \ P r o j e k c i j a   z a   2 0 2 5   E U R   F I L T E R \ T a g I n f o \ V r i j e d n o s t & l t ; / K e y & g t ; & l t ; / D i a g r a m O b j e c t K e y & g t ; & l t ; D i a g r a m O b j e c t K e y & g t ; & l t ; K e y & g t ; M e a s u r e s \ P r o j e k c i j a   z a   2 0 2 6   E U R   F I L T E R & l t ; / K e y & g t ; & l t ; / D i a g r a m O b j e c t K e y & g t ; & l t ; D i a g r a m O b j e c t K e y & g t ; & l t ; K e y & g t ; M e a s u r e s \ P r o j e k c i j a   z a   2 0 2 6   E U R   F I L T E R \ T a g I n f o \ F o r m u l a & l t ; / K e y & g t ; & l t ; / D i a g r a m O b j e c t K e y & g t ; & l t ; D i a g r a m O b j e c t K e y & g t ; & l t ; K e y & g t ; M e a s u r e s \ P r o j e k c i j a   z a   2 0 2 6   E U R   F I L T E R \ T a g I n f o \ V r i j e d n o s t & l t ; / K e y & g t ; & l t ; / D i a g r a m O b j e c t K e y & g t ; & l t ; D i a g r a m O b j e c t K e y & g t ; & l t ; K e y & g t ; M e a s u r e s \ P l a n   z a   2 0 2 4   E U R   F I L T E R & l t ; / K e y & g t ; & l t ; / D i a g r a m O b j e c t K e y & g t ; & l t ; D i a g r a m O b j e c t K e y & g t ; & l t ; K e y & g t ; M e a s u r e s \ P l a n   z a   2 0 2 4   E U R   F I L T E R \ T a g I n f o \ F o r m u l a & l t ; / K e y & g t ; & l t ; / D i a g r a m O b j e c t K e y & g t ; & l t ; D i a g r a m O b j e c t K e y & g t ; & l t ; K e y & g t ; M e a s u r e s \ P l a n   z a   2 0 2 4   E U R   F I L T E R \ T a g I n f o \ V r i j e d n o s t & l t ; / K e y & g t ; & l t ; / D i a g r a m O b j e c t K e y & g t ; & l t ; D i a g r a m O b j e c t K e y & g t ; & l t ; K e y & g t ; M e a s u r e s \ P l a n   z a   2 0 2 2   E U R & l t ; / K e y & g t ; & l t ; / D i a g r a m O b j e c t K e y & g t ; & l t ; D i a g r a m O b j e c t K e y & g t ; & l t ; K e y & g t ; M e a s u r e s \ P l a n   z a   2 0 2 2   E U R \ T a g I n f o \ F o r m u l a & l t ; / K e y & g t ; & l t ; / D i a g r a m O b j e c t K e y & g t ; & l t ; D i a g r a m O b j e c t K e y & g t ; & l t ; K e y & g t ; M e a s u r e s \ P l a n   z a   2 0 2 2   E U R \ T a g I n f o \ V r i j e d n o s t & l t ; / K e y & g t ; & l t ; / D i a g r a m O b j e c t K e y & g t ; & l t ; D i a g r a m O b j e c t K e y & g t ; & l t ; K e y & g t ; M e a s u r e s \ P l a n   z a   2 0 2 2   E U R   9 2 1 1   P r i j .   s r e d .   i z   P r e t h . & l t ; / K e y & g t ; & l t ; / D i a g r a m O b j e c t K e y & g t ; & l t ; D i a g r a m O b j e c t K e y & g t ; & l t ; K e y & g t ; M e a s u r e s \ P l a n   z a   2 0 2 2   E U R   9 2 1 1   P r i j .   s r e d .   i z   P r e t h . \ T a g I n f o \ F o r m u l a & l t ; / K e y & g t ; & l t ; / D i a g r a m O b j e c t K e y & g t ; & l t ; D i a g r a m O b j e c t K e y & g t ; & l t ; K e y & g t ; M e a s u r e s \ P l a n   z a   2 0 2 2   E U R   9 2 1 1   P r i j .   s r e d .   i z   P r e t h . \ T a g I n f o \ V r i j e d n o s t & l t ; / K e y & g t ; & l t ; / D i a g r a m O b j e c t K e y & g t ; & l t ; D i a g r a m O b j e c t K e y & g t ; & l t ; K e y & g t ; M e a s u r e s \ P l a n   z a   2 0 2 2   E U R   9 2 1 2   P r i j .   s r e d .   u   S l j e d .   g o d . & l t ; / K e y & g t ; & l t ; / D i a g r a m O b j e c t K e y & g t ; & l t ; D i a g r a m O b j e c t K e y & g t ; & l t ; K e y & g t ; M e a s u r e s \ P l a n   z a   2 0 2 2   E U R   9 2 1 2   P r i j .   s r e d .   u   S l j e d .   g o d . \ T a g I n f o \ F o r m u l a & l t ; / K e y & g t ; & l t ; / D i a g r a m O b j e c t K e y & g t ; & l t ; D i a g r a m O b j e c t K e y & g t ; & l t ; K e y & g t ; M e a s u r e s \ P l a n   z a   2 0 2 2   E U R   9 2 1 2   P r i j .   s r e d .   u   S l j e d .   g o d . \ T a g I n f o \ V r i j e d n o s t & l t ; / K e y & g t ; & l t ; / D i a g r a m O b j e c t K e y & g t ; & l t ; D i a g r a m O b j e c t K e y & g t ; & l t ; K e y & g t ; M e a s u r e s \ P l a n   z a   2 0 2 2   E U R   F I L T E R & l t ; / K e y & g t ; & l t ; / D i a g r a m O b j e c t K e y & g t ; & l t ; D i a g r a m O b j e c t K e y & g t ; & l t ; K e y & g t ; M e a s u r e s \ P l a n   z a   2 0 2 2   E U R   F I L T E R \ T a g I n f o \ F o r m u l a & l t ; / K e y & g t ; & l t ; / D i a g r a m O b j e c t K e y & g t ; & l t ; D i a g r a m O b j e c t K e y & g t ; & l t ; K e y & g t ; M e a s u r e s \ P l a n   z a   2 0 2 2   E U R   F I L T E R \ T a g I n f o \ V r i j e d n o s t & l t ; / K e y & g t ; & l t ; / D i a g r a m O b j e c t K e y & g t ; & l t ; D i a g r a m O b j e c t K e y & g t ; & l t ; K e y & g t ; M e a s u r e s \ I Z V O R N I   P l a n   z a   2 0 2 3   E U R & l t ; / K e y & g t ; & l t ; / D i a g r a m O b j e c t K e y & g t ; & l t ; D i a g r a m O b j e c t K e y & g t ; & l t ; K e y & g t ; M e a s u r e s \ I Z V O R N I   P l a n   z a   2 0 2 3   E U R \ T a g I n f o \ F o r m u l a & l t ; / K e y & g t ; & l t ; / D i a g r a m O b j e c t K e y & g t ; & l t ; D i a g r a m O b j e c t K e y & g t ; & l t ; K e y & g t ; M e a s u r e s \ I Z V O R N I   P l a n   z a   2 0 2 3   E U R \ T a g I n f o \ V r i j e d n o s t & l t ; / K e y & g t ; & l t ; / D i a g r a m O b j e c t K e y & g t ; & l t ; D i a g r a m O b j e c t K e y & g t ; & l t ; K e y & g t ; M e a s u r e s \ I Z V O R N I   P l a n   z a   2 0 2 3   E U R   9 2 1 1   P r i j .   s r e d .   i z   P r e t h . & l t ; / K e y & g t ; & l t ; / D i a g r a m O b j e c t K e y & g t ; & l t ; D i a g r a m O b j e c t K e y & g t ; & l t ; K e y & g t ; M e a s u r e s \ I Z V O R N I   P l a n   z a   2 0 2 3   E U R   9 2 1 1   P r i j .   s r e d .   i z   P r e t h . \ T a g I n f o \ F o r m u l a & l t ; / K e y & g t ; & l t ; / D i a g r a m O b j e c t K e y & g t ; & l t ; D i a g r a m O b j e c t K e y & g t ; & l t ; K e y & g t ; M e a s u r e s \ I Z V O R N I   P l a n   z a   2 0 2 3   E U R   9 2 1 1   P r i j .   s r e d .   i z   P r e t h . \ T a g I n f o \ V r i j e d n o s t & l t ; / K e y & g t ; & l t ; / D i a g r a m O b j e c t K e y & g t ; & l t ; D i a g r a m O b j e c t K e y & g t ; & l t ; K e y & g t ; M e a s u r e s \ I Z V O R N I   P l a n   z a   2 0 2 3   E U R   9 2 1 2   P r i j .   s r e d .   u   S l j e d .   g o d . & l t ; / K e y & g t ; & l t ; / D i a g r a m O b j e c t K e y & g t ; & l t ; D i a g r a m O b j e c t K e y & g t ; & l t ; K e y & g t ; M e a s u r e s \ I Z V O R N I   P l a n   z a   2 0 2 3   E U R   9 2 1 2   P r i j .   s r e d .   u   S l j e d .   g o d . \ T a g I n f o \ F o r m u l a & l t ; / K e y & g t ; & l t ; / D i a g r a m O b j e c t K e y & g t ; & l t ; D i a g r a m O b j e c t K e y & g t ; & l t ; K e y & g t ; M e a s u r e s \ I Z V O R N I   P l a n   z a   2 0 2 3   E U R   9 2 1 2   P r i j .   s r e d .   u   S l j e d .   g o d . \ T a g I n f o \ V r i j e d n o s t & l t ; / K e y & g t ; & l t ; / D i a g r a m O b j e c t K e y & g t ; & l t ; D i a g r a m O b j e c t K e y & g t ; & l t ; K e y & g t ; M e a s u r e s \ I Z V O R N I   P l a n   z a   2 0 2 3   E U R   F I L T E R & l t ; / K e y & g t ; & l t ; / D i a g r a m O b j e c t K e y & g t ; & l t ; D i a g r a m O b j e c t K e y & g t ; & l t ; K e y & g t ; M e a s u r e s \ I Z V O R N I   P l a n   z a   2 0 2 3   E U R   F I L T E R \ T a g I n f o \ F o r m u l a & l t ; / K e y & g t ; & l t ; / D i a g r a m O b j e c t K e y & g t ; & l t ; D i a g r a m O b j e c t K e y & g t ; & l t ; K e y & g t ; M e a s u r e s \ I Z V O R N I   P l a n   z a   2 0 2 3   E U R   F I L T E R \ T a g I n f o \ V r i j e d n o s t & l t ; / K e y & g t ; & l t ; / D i a g r a m O b j e c t K e y & g t ; & l t ; D i a g r a m O b j e c t K e y & g t ; & l t ; K e y & g t ; M e a s u r e s \ I z v r ae n j e   0 1 . 0 1 - 3 0 . 0 6 . 2 0 2 2   E U R & l t ; / K e y & g t ; & l t ; / D i a g r a m O b j e c t K e y & g t ; & l t ; D i a g r a m O b j e c t K e y & g t ; & l t ; K e y & g t ; M e a s u r e s \ I z v r ae n j e   0 1 . 0 1 - 3 0 . 0 6 . 2 0 2 2   E U R \ T a g I n f o \ F o r m u l a & l t ; / K e y & g t ; & l t ; / D i a g r a m O b j e c t K e y & g t ; & l t ; D i a g r a m O b j e c t K e y & g t ; & l t ; K e y & g t ; M e a s u r e s \ I z v r ae n j e   0 1 . 0 1 - 3 0 . 0 6 . 2 0 2 2   E U R \ T a g I n f o \ V r i j e d n o s t & l t ; / K e y & g t ; & l t ; / D i a g r a m O b j e c t K e y & g t ; & l t ; D i a g r a m O b j e c t K e y & g t ; & l t ; K e y & g t ; M e a s u r e s \ I z v r ae n j e   0 1 . 0 1 - 3 0 . 0 6 . 2 0 2 2   E U R   9 2 1 1   P r i j .   s r e d .   i z   P r e t h . & l t ; / K e y & g t ; & l t ; / D i a g r a m O b j e c t K e y & g t ; & l t ; D i a g r a m O b j e c t K e y & g t ; & l t ; K e y & g t ; M e a s u r e s \ I z v r ae n j e   0 1 . 0 1 - 3 0 . 0 6 . 2 0 2 2   E U R   9 2 1 1   P r i j .   s r e d .   i z   P r e t h . \ T a g I n f o \ F o r m u l a & l t ; / K e y & g t ; & l t ; / D i a g r a m O b j e c t K e y & g t ; & l t ; D i a g r a m O b j e c t K e y & g t ; & l t ; K e y & g t ; M e a s u r e s \ I z v r ae n j e   0 1 . 0 1 - 3 0 . 0 6 . 2 0 2 2   E U R   9 2 1 1   P r i j .   s r e d .   i z   P r e t h . \ T a g I n f o \ V r i j e d n o s t & l t ; / K e y & g t ; & l t ; / D i a g r a m O b j e c t K e y & g t ; & l t ; D i a g r a m O b j e c t K e y & g t ; & l t ; K e y & g t ; M e a s u r e s \ I z v r ae n j e   0 1 . 0 1 - 3 0 . 0 6 . 2 0 2 2   E U R   9 2 1 2   P r i j .   s r e d .   u   S l j e d .   g o d . & l t ; / K e y & g t ; & l t ; / D i a g r a m O b j e c t K e y & g t ; & l t ; D i a g r a m O b j e c t K e y & g t ; & l t ; K e y & g t ; M e a s u r e s \ I z v r ae n j e   0 1 . 0 1 - 3 0 . 0 6 . 2 0 2 2   E U R   9 2 1 2   P r i j .   s r e d .   u   S l j e d .   g o d . \ T a g I n f o \ F o r m u l a & l t ; / K e y & g t ; & l t ; / D i a g r a m O b j e c t K e y & g t ; & l t ; D i a g r a m O b j e c t K e y & g t ; & l t ; K e y & g t ; M e a s u r e s \ I z v r ae n j e   0 1 . 0 1 - 3 0 . 0 6 . 2 0 2 2   E U R   9 2 1 2   P r i j .   s r e d .   u   S l j e d .   g o d . \ T a g I n f o \ V r i j e d n o s t & l t ; / K e y & g t ; & l t ; / D i a g r a m O b j e c t K e y & g t ; & l t ; D i a g r a m O b j e c t K e y & g t ; & l t ; K e y & g t ; M e a s u r e s \ I z v r ae n j e   0 1 . 0 1 - 3 0 . 0 6 . 2 0 2 2   E U R   F I L T E R & l t ; / K e y & g t ; & l t ; / D i a g r a m O b j e c t K e y & g t ; & l t ; D i a g r a m O b j e c t K e y & g t ; & l t ; K e y & g t ; M e a s u r e s \ I z v r ae n j e   0 1 . 0 1 - 3 0 . 0 6 . 2 0 2 2   E U R   F I L T E R \ T a g I n f o \ F o r m u l a & l t ; / K e y & g t ; & l t ; / D i a g r a m O b j e c t K e y & g t ; & l t ; D i a g r a m O b j e c t K e y & g t ; & l t ; K e y & g t ; M e a s u r e s \ I z v r ae n j e   0 1 . 0 1 - 3 0 . 0 6 . 2 0 2 2   E U R   F I L T E R \ T a g I n f o \ V r i j e d n o s t & l t ; / K e y & g t ; & l t ; / D i a g r a m O b j e c t K e y & g t ; & l t ; D i a g r a m O b j e c t K e y & g t ; & l t ; K e y & g t ; M e a s u r e s \ I Z V O R N I / T E K U I   P l a n   z a   2 0 2 3 .   E U R & l t ; / K e y & g t ; & l t ; / D i a g r a m O b j e c t K e y & g t ; & l t ; D i a g r a m O b j e c t K e y & g t ; & l t ; K e y & g t ; M e a s u r e s \ I Z V O R N I / T E K U I   P l a n   z a   2 0 2 3 .   E U R \ T a g I n f o \ F o r m u l a & l t ; / K e y & g t ; & l t ; / D i a g r a m O b j e c t K e y & g t ; & l t ; D i a g r a m O b j e c t K e y & g t ; & l t ; K e y & g t ; M e a s u r e s \ I Z V O R N I / T E K U I   P l a n   z a   2 0 2 3 .   E U R \ T a g I n f o \ V r i j e d n o s t & l t ; / K e y & g t ; & l t ; / D i a g r a m O b j e c t K e y & g t ; & l t ; D i a g r a m O b j e c t K e y & g t ; & l t ; K e y & g t ; M e a s u r e s \ I Z V O R N I / T E K U I   P l a n   z a   2 0 2 3 .   E U R   9 2 1 1   P r i j .   s r e d .   i z   P r e t h . & l t ; / K e y & g t ; & l t ; / D i a g r a m O b j e c t K e y & g t ; & l t ; D i a g r a m O b j e c t K e y & g t ; & l t ; K e y & g t ; M e a s u r e s \ I Z V O R N I / T E K U I   P l a n   z a   2 0 2 3 .   E U R   9 2 1 1   P r i j .   s r e d .   i z   P r e t h . \ T a g I n f o \ F o r m u l a & l t ; / K e y & g t ; & l t ; / D i a g r a m O b j e c t K e y & g t ; & l t ; D i a g r a m O b j e c t K e y & g t ; & l t ; K e y & g t ; M e a s u r e s \ I Z V O R N I / T E K U I   P l a n   z a   2 0 2 3 .   E U R   9 2 1 1   P r i j .   s r e d .   i z   P r e t h . \ T a g I n f o \ V r i j e d n o s t & l t ; / K e y & g t ; & l t ; / D i a g r a m O b j e c t K e y & g t ; & l t ; D i a g r a m O b j e c t K e y & g t ; & l t ; K e y & g t ; M e a s u r e s \ I Z V O R N I / T E K U I   P l a n   z a   2 0 2 3 .   E U R   9 2 1 2   P r i j .   s r e d .   u   S l j e d .   g o d . & l t ; / K e y & g t ; & l t ; / D i a g r a m O b j e c t K e y & g t ; & l t ; D i a g r a m O b j e c t K e y & g t ; & l t ; K e y & g t ; M e a s u r e s \ I Z V O R N I / T E K U I   P l a n   z a   2 0 2 3 .   E U R   9 2 1 2   P r i j .   s r e d .   u   S l j e d .   g o d . \ T a g I n f o \ F o r m u l a & l t ; / K e y & g t ; & l t ; / D i a g r a m O b j e c t K e y & g t ; & l t ; D i a g r a m O b j e c t K e y & g t ; & l t ; K e y & g t ; M e a s u r e s \ I Z V O R N I / T E K U I   P l a n   z a   2 0 2 3 .   E U R   9 2 1 2   P r i j .   s r e d .   u   S l j e d .   g o d . \ T a g I n f o \ V r i j e d n o s t & l t ; / K e y & g t ; & l t ; / D i a g r a m O b j e c t K e y & g t ; & l t ; D i a g r a m O b j e c t K e y & g t ; & l t ; K e y & g t ; M e a s u r e s \ I Z V O R N I / T E K U I   P l a n   z a   2 0 2 3 .   E U R   F I L T E R & l t ; / K e y & g t ; & l t ; / D i a g r a m O b j e c t K e y & g t ; & l t ; D i a g r a m O b j e c t K e y & g t ; & l t ; K e y & g t ; M e a s u r e s \ I Z V O R N I / T E K U I   P l a n   z a   2 0 2 3 .   E U R   F I L T E R \ T a g I n f o \ F o r m u l a & l t ; / K e y & g t ; & l t ; / D i a g r a m O b j e c t K e y & g t ; & l t ; D i a g r a m O b j e c t K e y & g t ; & l t ; K e y & g t ; M e a s u r e s \ I Z V O R N I / T E K U I   P l a n   z a   2 0 2 3 .   E U R   F I L T E R \ T a g I n f o \ V r i j e d n o s t & l t ; / K e y & g t ; & l t ; / D i a g r a m O b j e c t K e y & g t ; & l t ; D i a g r a m O b j e c t K e y & g t ; & l t ; K e y & g t ; M e a s u r e s \ I z v r ae n j e   0 1 . 0 1 - 3 0 . 0 6 . 2 0 2 3 .   E U R   9 2 1 1   P r i j .   s r e d .   i z   P r e t h . & l t ; / K e y & g t ; & l t ; / D i a g r a m O b j e c t K e y & g t ; & l t ; D i a g r a m O b j e c t K e y & g t ; & l t ; K e y & g t ; M e a s u r e s \ I z v r ae n j e   0 1 . 0 1 - 3 0 . 0 6 . 2 0 2 3 .   E U R   9 2 1 1   P r i j .   s r e d .   i z   P r e t h . \ T a g I n f o \ F o r m u l a & l t ; / K e y & g t ; & l t ; / D i a g r a m O b j e c t K e y & g t ; & l t ; D i a g r a m O b j e c t K e y & g t ; & l t ; K e y & g t ; M e a s u r e s \ I z v r ae n j e   0 1 . 0 1 - 3 0 . 0 6 . 2 0 2 3 .   E U R   9 2 1 1   P r i j .   s r e d .   i z   P r e t h . \ T a g I n f o \ V r i j e d n o s t & l t ; / K e y & g t ; & l t ; / D i a g r a m O b j e c t K e y & g t ; & l t ; D i a g r a m O b j e c t K e y & g t ; & l t ; K e y & g t ; M e a s u r e s \ I z v r ae n j e   0 1 . 0 1 - 3 0 . 0 6 . 2 0 2 3 .   E U R   9 2 1 2   P r i j .   s r e d .   u   S l j e d .   g o d . & l t ; / K e y & g t ; & l t ; / D i a g r a m O b j e c t K e y & g t ; & l t ; D i a g r a m O b j e c t K e y & g t ; & l t ; K e y & g t ; M e a s u r e s \ I z v r ae n j e   0 1 . 0 1 - 3 0 . 0 6 . 2 0 2 3 .   E U R   9 2 1 2   P r i j .   s r e d .   u   S l j e d .   g o d . \ T a g I n f o \ F o r m u l a & l t ; / K e y & g t ; & l t ; / D i a g r a m O b j e c t K e y & g t ; & l t ; D i a g r a m O b j e c t K e y & g t ; & l t ; K e y & g t ; M e a s u r e s \ I z v r ae n j e   0 1 . 0 1 - 3 0 . 0 6 . 2 0 2 3 .   E U R   9 2 1 2   P r i j .   s r e d .   u   S l j e d .   g o d . \ T a g I n f o \ V r i j e d n o s t & l t ; / K e y & g t ; & l t ; / D i a g r a m O b j e c t K e y & g t ; & l t ; D i a g r a m O b j e c t K e y & g t ; & l t ; K e y & g t ; M e a s u r e s \ I z v r ae n j e   0 1 . 0 1 - 3 0 . 0 6 . 2 0 2 3 .   E U R   F I L T E R & l t ; / K e y & g t ; & l t ; / D i a g r a m O b j e c t K e y & g t ; & l t ; D i a g r a m O b j e c t K e y & g t ; & l t ; K e y & g t ; M e a s u r e s \ I z v r ae n j e   0 1 . 0 1 - 3 0 . 0 6 . 2 0 2 3 .   E U R   F I L T E R \ T a g I n f o \ F o r m u l a & l t ; / K e y & g t ; & l t ; / D i a g r a m O b j e c t K e y & g t ; & l t ; D i a g r a m O b j e c t K e y & g t ; & l t ; K e y & g t ; M e a s u r e s \ I z v r ae n j e   0 1 . 0 1 - 3 0 . 0 6 . 2 0 2 3 .   E U R   F I L T E R \ T a g I n f o \ V r i j e d n o s t & l t ; / K e y & g t ; & l t ; / D i a g r a m O b j e c t K e y & g t ; & l t ; D i a g r a m O b j e c t K e y & g t ; & l t ; K e y & g t ; M e a s u r e s \ I n d e k s   ( I z v   0 1 . 0 1 - 3 0 . 0 6 . 2 0 2 3   /   I z v   0 1 . 0 1 - 3 0 . 0 6 . 2 0 2 2 ) & l t ; / K e y & g t ; & l t ; / D i a g r a m O b j e c t K e y & g t ; & l t ; D i a g r a m O b j e c t K e y & g t ; & l t ; K e y & g t ; M e a s u r e s \ I n d e k s   ( I z v   0 1 . 0 1 - 3 0 . 0 6 . 2 0 2 3   /   I z v   0 1 . 0 1 - 3 0 . 0 6 . 2 0 2 2 ) \ T a g I n f o \ F o r m u l a & l t ; / K e y & g t ; & l t ; / D i a g r a m O b j e c t K e y & g t ; & l t ; D i a g r a m O b j e c t K e y & g t ; & l t ; K e y & g t ; M e a s u r e s \ I n d e k s   ( I z v   0 1 . 0 1 - 3 0 . 0 6 . 2 0 2 3   /   I z v   0 1 . 0 1 - 3 0 . 0 6 . 2 0 2 2 ) \ T a g I n f o \ V r i j e d n o s t & l t ; / K e y & g t ; & l t ; / D i a g r a m O b j e c t K e y & g t ; & l t ; D i a g r a m O b j e c t K e y & g t ; & l t ; K e y & g t ; M e a s u r e s \ I n d e k s   ( I z v   0 1 . 0 1 - 3 0 . 0 6 . 2 0 2 3   /   I z v   0 1 . 0 1 - 3 0 . 0 6 . 2 0 2 2 )   P r i j .   s r e s .   i z   P r e t h . & l t ; / K e y & g t ; & l t ; / D i a g r a m O b j e c t K e y & g t ; & l t ; D i a g r a m O b j e c t K e y & g t ; & l t ; K e y & g t ; M e a s u r e s \ I n d e k s   ( I z v   0 1 . 0 1 - 3 0 . 0 6 . 2 0 2 3   /   I z v   0 1 . 0 1 - 3 0 . 0 6 . 2 0 2 2 )   P r i j .   s r e s .   i z   P r e t h . \ T a g I n f o \ F o r m u l a & l t ; / K e y & g t ; & l t ; / D i a g r a m O b j e c t K e y & g t ; & l t ; D i a g r a m O b j e c t K e y & g t ; & l t ; K e y & g t ; M e a s u r e s \ I n d e k s   ( I z v   0 1 . 0 1 - 3 0 . 0 6 . 2 0 2 3   /   I z v   0 1 . 0 1 - 3 0 . 0 6 . 2 0 2 2 )   P r i j .   s r e s .   i z   P r e t h . \ T a g I n f o \ V r i j e d n o s t & l t ; / K e y & g t ; & l t ; / D i a g r a m O b j e c t K e y & g t ; & l t ; D i a g r a m O b j e c t K e y & g t ; & l t ; K e y & g t ; M e a s u r e s \ I n d e k s   ( I z v   0 1 . 0 1 - 3 0 . 0 6 . 2 0 2 3   /   I z v   0 1 . 0 1 - 3 0 . 0 6 . 2 0 2 2 )   P r i j .   s r e s .   u   S l j e d .   g o d . & l t ; / K e y & g t ; & l t ; / D i a g r a m O b j e c t K e y & g t ; & l t ; D i a g r a m O b j e c t K e y & g t ; & l t ; K e y & g t ; M e a s u r e s \ I n d e k s   ( I z v   0 1 . 0 1 - 3 0 . 0 6 . 2 0 2 3   /   I z v   0 1 . 0 1 - 3 0 . 0 6 . 2 0 2 2 )   P r i j .   s r e s .   u   S l j e d .   g o d . \ T a g I n f o \ F o r m u l a & l t ; / K e y & g t ; & l t ; / D i a g r a m O b j e c t K e y & g t ; & l t ; D i a g r a m O b j e c t K e y & g t ; & l t ; K e y & g t ; M e a s u r e s \ I n d e k s   ( I z v   0 1 . 0 1 - 3 0 . 0 6 . 2 0 2 3   /   I z v   0 1 . 0 1 - 3 0 . 0 6 . 2 0 2 2 )   P r i j .   s r e s .   u   S l j e d .   g o d . \ T a g I n f o \ V r i j e d n o s t & l t ; / K e y & g t ; & l t ; / D i a g r a m O b j e c t K e y & g t ; & l t ; D i a g r a m O b j e c t K e y & g t ; & l t ; K e y & g t ; M e a s u r e s \ I n d e k s   ( I z v   0 1 . 0 1 - 3 0 . 0 6 . 2 0 2 3   /   I z v   0 1 . 0 1 - 3 0 . 0 6 . 2 0 2 2 )   F I L T E R & l t ; / K e y & g t ; & l t ; / D i a g r a m O b j e c t K e y & g t ; & l t ; D i a g r a m O b j e c t K e y & g t ; & l t ; K e y & g t ; M e a s u r e s \ I n d e k s   ( I z v   0 1 . 0 1 - 3 0 . 0 6 . 2 0 2 3   /   I z v   0 1 . 0 1 - 3 0 . 0 6 . 2 0 2 2 )   F I L T E R \ T a g I n f o \ F o r m u l a & l t ; / K e y & g t ; & l t ; / D i a g r a m O b j e c t K e y & g t ; & l t ; D i a g r a m O b j e c t K e y & g t ; & l t ; K e y & g t ; M e a s u r e s \ I n d e k s   ( I z v   0 1 . 0 1 - 3 0 . 0 6 . 2 0 2 3   /   I z v   0 1 . 0 1 - 3 0 . 0 6 . 2 0 2 2 )   F I L T E R \ T a g I n f o \ V r i j e d n o s t & l t ; / K e y & g t ; & l t ; / D i a g r a m O b j e c t K e y & g t ; & l t ; D i a g r a m O b j e c t K e y & g t ; & l t ; K e y & g t ; M e a s u r e s \ I n d e k s   ( I z v   0 1 . 0 1 - 3 0 . 0 6 . 2 0 2 3   / I Z V O R N I   T E K U I   P L A N   z a   2 0 2 3 ) & l t ; / K e y & g t ; & l t ; / D i a g r a m O b j e c t K e y & g t ; & l t ; D i a g r a m O b j e c t K e y & g t ; & l t ; K e y & g t ; M e a s u r e s \ I n d e k s   ( I z v   0 1 . 0 1 - 3 0 . 0 6 . 2 0 2 3   / I Z V O R N I   T E K U I   P L A N   z a   2 0 2 3 ) \ T a g I n f o \ F o r m u l a & l t ; / K e y & g t ; & l t ; / D i a g r a m O b j e c t K e y & g t ; & l t ; D i a g r a m O b j e c t K e y & g t ; & l t ; K e y & g t ; M e a s u r e s \ I n d e k s   ( I z v   0 1 . 0 1 - 3 0 . 0 6 . 2 0 2 3   / I Z V O R N I   T E K U I   P L A N   z a   2 0 2 3 ) \ T a g I n f o \ V r i j e d n o s t & l t ; / K e y & g t ; & l t ; / D i a g r a m O b j e c t K e y & g t ; & l t ; D i a g r a m O b j e c t K e y & g t ; & l t ; K e y & g t ; M e a s u r e s \ I n d e k s   ( I z v   0 1 . 0 1 - 3 0 . 0 6 . 2 0 2 3   /   I Z V O R N I   T E K U I   P L A N   z a   2 0 2 3 )   P r i j .   s r e d .   i z   P r e t h . & l t ; / K e y & g t ; & l t ; / D i a g r a m O b j e c t K e y & g t ; & l t ; D i a g r a m O b j e c t K e y & g t ; & l t ; K e y & g t ; M e a s u r e s \ I n d e k s   ( I z v   0 1 . 0 1 - 3 0 . 0 6 . 2 0 2 3   /   I Z V O R N I   T E K U I   P L A N   z a   2 0 2 3 )   P r i j .   s r e d .   i z   P r e t h . \ T a g I n f o \ F o r m u l a & l t ; / K e y & g t ; & l t ; / D i a g r a m O b j e c t K e y & g t ; & l t ; D i a g r a m O b j e c t K e y & g t ; & l t ; K e y & g t ; M e a s u r e s \ I n d e k s   ( I z v   0 1 . 0 1 - 3 0 . 0 6 . 2 0 2 3   /   I Z V O R N I   T E K U I   P L A N   z a   2 0 2 3 )   P r i j .   s r e d .   i z   P r e t h . \ T a g I n f o \ V r i j e d n o s t & l t ; / K e y & g t ; & l t ; / D i a g r a m O b j e c t K e y & g t ; & l t ; D i a g r a m O b j e c t K e y & g t ; & l t ; K e y & g t ; M e a s u r e s \ I n d e k s   ( I z v   0 1 . 0 1 - 3 0 . 0 6 . 2 0 2 3   /   I Z V O R N I   T E K U I   P L A N   z a   2 0 2 3 )   P r i j .   s r e s .   u   S l j e d .   g o d . & l t ; / K e y & g t ; & l t ; / D i a g r a m O b j e c t K e y & g t ; & l t ; D i a g r a m O b j e c t K e y & g t ; & l t ; K e y & g t ; M e a s u r e s \ I n d e k s   ( I z v   0 1 . 0 1 - 3 0 . 0 6 . 2 0 2 3   /   I Z V O R N I   T E K U I   P L A N   z a   2 0 2 3 )   P r i j .   s r e s .   u   S l j e d .   g o d . \ T a g I n f o \ F o r m u l a & l t ; / K e y & g t ; & l t ; / D i a g r a m O b j e c t K e y & g t ; & l t ; D i a g r a m O b j e c t K e y & g t ; & l t ; K e y & g t ; M e a s u r e s \ I n d e k s   ( I z v   0 1 . 0 1 - 3 0 . 0 6 . 2 0 2 3   /   I Z V O R N I   T E K U I   P L A N   z a   2 0 2 3 )   P r i j .   s r e s .   u   S l j e d .   g o d . \ T a g I n f o \ V r i j e d n o s t & l t ; / K e y & g t ; & l t ; / D i a g r a m O b j e c t K e y & g t ; & l t ; D i a g r a m O b j e c t K e y & g t ; & l t ; K e y & g t ; M e a s u r e s \ I n d e k s   ( I z v   0 1 . 0 1 - 3 0 . 0 6 . 2 0 2 3   /   I Z V O R N I   T E K U I   P L A N   z a   2 0 2 3 )   F I L T E R & l t ; / K e y & g t ; & l t ; / D i a g r a m O b j e c t K e y & g t ; & l t ; D i a g r a m O b j e c t K e y & g t ; & l t ; K e y & g t ; M e a s u r e s \ I n d e k s   ( I z v   0 1 . 0 1 - 3 0 . 0 6 . 2 0 2 3   /   I Z V O R N I   T E K U I   P L A N   z a   2 0 2 3 )   F I L T E R \ T a g I n f o \ F o r m u l a & l t ; / K e y & g t ; & l t ; / D i a g r a m O b j e c t K e y & g t ; & l t ; D i a g r a m O b j e c t K e y & g t ; & l t ; K e y & g t ; M e a s u r e s \ I n d e k s   ( I z v   0 1 . 0 1 - 3 0 . 0 6 . 2 0 2 3   /   I Z V O R N I   T E K U I   P L A N   z a   2 0 2 3 )   F I L T E R \ T a g I n f o \ V r i j e d n o s t & l t ; / K e y & g t ; & l t ; / D i a g r a m O b j e c t K e y & g t ; & l t ; D i a g r a m O b j e c t K e y & g t ; & l t ; K e y & g t ; M e a s u r e s \ I z v r ae n j e   b e z   z a o k r u ~i v a n j a   0 1 . 0 1 - 3 0 . 0 6 . 2 0 2 2   E U R & l t ; / K e y & g t ; & l t ; / D i a g r a m O b j e c t K e y & g t ; & l t ; D i a g r a m O b j e c t K e y & g t ; & l t ; K e y & g t ; M e a s u r e s \ I z v r ae n j e   b e z   z a o k r u ~i v a n j a   0 1 . 0 1 - 3 0 . 0 6 . 2 0 2 2   E U R \ T a g I n f o \ F o r m u l a & l t ; / K e y & g t ; & l t ; / D i a g r a m O b j e c t K e y & g t ; & l t ; D i a g r a m O b j e c t K e y & g t ; & l t ; K e y & g t ; M e a s u r e s \ I z v r ae n j e   b e z   z a o k r u ~i v a n j a   0 1 . 0 1 - 3 0 . 0 6 . 2 0 2 2   E U R \ T a g I n f o \ V r i j e d n o s t & l t ; / K e y & g t ; & l t ; / D i a g r a m O b j e c t K e y & g t ; & l t ; D i a g r a m O b j e c t K e y & g t ; & l t ; K e y & g t ; M e a s u r e s \ I z v r ae n j e   b e z   z a o k r u ~i v a n j a   0 1 . 0 1 - 3 0 . 0 6 . 2 0 2 3 .   E U R & l t ; / K e y & g t ; & l t ; / D i a g r a m O b j e c t K e y & g t ; & l t ; D i a g r a m O b j e c t K e y & g t ; & l t ; K e y & g t ; M e a s u r e s \ I z v r ae n j e   b e z   z a o k r u ~i v a n j a   0 1 . 0 1 - 3 0 . 0 6 . 2 0 2 3 .   E U R \ T a g I n f o \ F o r m u l a & l t ; / K e y & g t ; & l t ; / D i a g r a m O b j e c t K e y & g t ; & l t ; D i a g r a m O b j e c t K e y & g t ; & l t ; K e y & g t ; M e a s u r e s \ I z v r ae n j e   b e z   z a o k r u ~i v a n j a   0 1 . 0 1 - 3 0 . 0 6 . 2 0 2 3 .   E U R \ T a g I n f o \ V r i j e d n o s t & l t ; / K e y & g t ; & l t ; / D i a g r a m O b j e c t K e y & g t ; & l t ; D i a g r a m O b j e c t K e y & g t ; & l t ; K e y & g t ; M e a s u r e s \ I z v r ae n j e   0 1 . 0 1 - 3 0 . 0 6 . 2 0 2 3   E U R & l t ; / K e y & g t ; & l t ; / D i a g r a m O b j e c t K e y & g t ; & l t ; D i a g r a m O b j e c t K e y & g t ; & l t ; K e y & g t ; M e a s u r e s \ I z v r ae n j e   0 1 . 0 1 - 3 0 . 0 6 . 2 0 2 3   E U R \ T a g I n f o \ F o r m u l a & l t ; / K e y & g t ; & l t ; / D i a g r a m O b j e c t K e y & g t ; & l t ; D i a g r a m O b j e c t K e y & g t ; & l t ; K e y & g t ; M e a s u r e s \ I z v r ae n j e   0 1 . 0 1 - 3 0 . 0 6 . 2 0 2 3   E U R \ T a g I n f o \ V r i j e d n o s t & l t ; / K e y & g t ; & l t ; / D i a g r a m O b j e c t K e y & g t ; & l t ; D i a g r a m O b j e c t K e y & g t ; & l t ; K e y & g t ; M e a s u r e s \ I Z V R `E N J E   P R E T H O D N A   f & l t ; / K e y & g t ; & l t ; / D i a g r a m O b j e c t K e y & g t ; & l t ; D i a g r a m O b j e c t K e y & g t ; & l t ; K e y & g t ; M e a s u r e s \ I Z V R `E N J E   P R E T H O D N A   f \ T a g I n f o \ F o r m u l a & l t ; / K e y & g t ; & l t ; / D i a g r a m O b j e c t K e y & g t ; & l t ; D i a g r a m O b j e c t K e y & g t ; & l t ; K e y & g t ; M e a s u r e s \ I Z V R `E N J E   P R E T H O D N A   f \ T a g I n f o \ V r i j e d n o s t & l t ; / K e y & g t ; & l t ; / D i a g r a m O b j e c t K e y & g t ; & l t ; D i a g r a m O b j e c t K e y & g t ; & l t ; K e y & g t ; M e a s u r e s \ I Z V R `E N J E   P R E T H O D N A   9 2 1 1   P r i j .   s r e d .   i z   P r e t h .   f & l t ; / K e y & g t ; & l t ; / D i a g r a m O b j e c t K e y & g t ; & l t ; D i a g r a m O b j e c t K e y & g t ; & l t ; K e y & g t ; M e a s u r e s \ I Z V R `E N J E   P R E T H O D N A   9 2 1 1   P r i j .   s r e d .   i z   P r e t h .   f \ T a g I n f o \ F o r m u l a & l t ; / K e y & g t ; & l t ; / D i a g r a m O b j e c t K e y & g t ; & l t ; D i a g r a m O b j e c t K e y & g t ; & l t ; K e y & g t ; M e a s u r e s \ I Z V R `E N J E   P R E T H O D N A   9 2 1 1   P r i j .   s r e d .   i z   P r e t h .   f \ T a g I n f o \ V r i j e d n o s t & l t ; / K e y & g t ; & l t ; / D i a g r a m O b j e c t K e y & g t ; & l t ; D i a g r a m O b j e c t K e y & g t ; & l t ; K e y & g t ; M e a s u r e s \ I Z V R `E N J E   P R E T H O D N A   9 2 1 2   P r i j .   s r e d .   u   S l j e d .   g o d .   f & l t ; / K e y & g t ; & l t ; / D i a g r a m O b j e c t K e y & g t ; & l t ; D i a g r a m O b j e c t K e y & g t ; & l t ; K e y & g t ; M e a s u r e s \ I Z V R `E N J E   P R E T H O D N A   9 2 1 2   P r i j .   s r e d .   u   S l j e d .   g o d .   f \ T a g I n f o \ F o r m u l a & l t ; / K e y & g t ; & l t ; / D i a g r a m O b j e c t K e y & g t ; & l t ; D i a g r a m O b j e c t K e y & g t ; & l t ; K e y & g t ; M e a s u r e s \ I Z V R `E N J E   P R E T H O D N A   9 2 1 2   P r i j .   s r e d .   u   S l j e d .   g o d .   f \ T a g I n f o \ V r i j e d n o s t & l t ; / K e y & g t ; & l t ; / D i a g r a m O b j e c t K e y & g t ; & l t ; D i a g r a m O b j e c t K e y & g t ; & l t ; K e y & g t ; M e a s u r e s \ I Z V R `E N J E   P R E T H O D N A   F I L T E R   f & l t ; / K e y & g t ; & l t ; / D i a g r a m O b j e c t K e y & g t ; & l t ; D i a g r a m O b j e c t K e y & g t ; & l t ; K e y & g t ; M e a s u r e s \ I Z V R `E N J E   P R E T H O D N A   F I L T E R   f \ T a g I n f o \ F o r m u l a & l t ; / K e y & g t ; & l t ; / D i a g r a m O b j e c t K e y & g t ; & l t ; D i a g r a m O b j e c t K e y & g t ; & l t ; K e y & g t ; M e a s u r e s \ I Z V R `E N J E   P R E T H O D N A   F I L T E R   f \ T a g I n f o \ V r i j e d n o s t & l t ; / K e y & g t ; & l t ; / D i a g r a m O b j e c t K e y & g t ; & l t ; D i a g r a m O b j e c t K e y & g t ; & l t ; K e y & g t ; M e a s u r e s \ I Z V R `E N J E   T E K U A   f & l t ; / K e y & g t ; & l t ; / D i a g r a m O b j e c t K e y & g t ; & l t ; D i a g r a m O b j e c t K e y & g t ; & l t ; K e y & g t ; M e a s u r e s \ I Z V R `E N J E   T E K U A   f \ T a g I n f o \ F o r m u l a & l t ; / K e y & g t ; & l t ; / D i a g r a m O b j e c t K e y & g t ; & l t ; D i a g r a m O b j e c t K e y & g t ; & l t ; K e y & g t ; M e a s u r e s \ I Z V R `E N J E   T E K U A   f \ T a g I n f o \ V r i j e d n o s t & l t ; / K e y & g t ; & l t ; / D i a g r a m O b j e c t K e y & g t ; & l t ; D i a g r a m O b j e c t K e y & g t ; & l t ; K e y & g t ; M e a s u r e s \ I Z V R `E N J E   T E K U A   9 2 1 1   P r i j .   s r e d .   i z   P r e t h .   f & l t ; / K e y & g t ; & l t ; / D i a g r a m O b j e c t K e y & g t ; & l t ; D i a g r a m O b j e c t K e y & g t ; & l t ; K e y & g t ; M e a s u r e s \ I Z V R `E N J E   T E K U A   9 2 1 1   P r i j .   s r e d .   i z   P r e t h .   f \ T a g I n f o \ F o r m u l a & l t ; / K e y & g t ; & l t ; / D i a g r a m O b j e c t K e y & g t ; & l t ; D i a g r a m O b j e c t K e y & g t ; & l t ; K e y & g t ; M e a s u r e s \ I Z V R `E N J E   T E K U A   9 2 1 1   P r i j .   s r e d .   i z   P r e t h .   f \ T a g I n f o \ V r i j e d n o s t & l t ; / K e y & g t ; & l t ; / D i a g r a m O b j e c t K e y & g t ; & l t ; D i a g r a m O b j e c t K e y & g t ; & l t ; K e y & g t ; M e a s u r e s \ I Z V R `E N J E   T E K U A   9 2 1 2   P r i j .   s r e d .   u   S l j e d .   f & l t ; / K e y & g t ; & l t ; / D i a g r a m O b j e c t K e y & g t ; & l t ; D i a g r a m O b j e c t K e y & g t ; & l t ; K e y & g t ; M e a s u r e s \ I Z V R `E N J E   T E K U A   9 2 1 2   P r i j .   s r e d .   u   S l j e d .   f \ T a g I n f o \ F o r m u l a & l t ; / K e y & g t ; & l t ; / D i a g r a m O b j e c t K e y & g t ; & l t ; D i a g r a m O b j e c t K e y & g t ; & l t ; K e y & g t ; M e a s u r e s \ I Z V R `E N J E   T E K U A   9 2 1 2   P r i j .   s r e d .   u   S l j e d .   f \ T a g I n f o \ V r i j e d n o s t & l t ; / K e y & g t ; & l t ; / D i a g r a m O b j e c t K e y & g t ; & l t ; D i a g r a m O b j e c t K e y & g t ; & l t ; K e y & g t ; M e a s u r e s \ I Z V R `E N J E   T E K U A   F I L T E R   f & l t ; / K e y & g t ; & l t ; / D i a g r a m O b j e c t K e y & g t ; & l t ; D i a g r a m O b j e c t K e y & g t ; & l t ; K e y & g t ; M e a s u r e s \ I Z V R `E N J E   T E K U A   F I L T E R   f \ T a g I n f o \ F o r m u l a & l t ; / K e y & g t ; & l t ; / D i a g r a m O b j e c t K e y & g t ; & l t ; D i a g r a m O b j e c t K e y & g t ; & l t ; K e y & g t ; M e a s u r e s \ I Z V R `E N J E   T E K U A   F I L T E R   f \ T a g I n f o \ V r i j e d n o s t & l t ; / K e y & g t ; & l t ; / D i a g r a m O b j e c t K e y & g t ; & l t ; D i a g r a m O b j e c t K e y & g t ; & l t ; K e y & g t ; M e a s u r e s \ I Z V O R N I   P L A N   I L I   R E B A L A N S   Z A   T E K U U   f & l t ; / K e y & g t ; & l t ; / D i a g r a m O b j e c t K e y & g t ; & l t ; D i a g r a m O b j e c t K e y & g t ; & l t ; K e y & g t ; M e a s u r e s \ I Z V O R N I   P L A N   I L I   R E B A L A N S   Z A   T E K U U   f \ T a g I n f o \ F o r m u l a & l t ; / K e y & g t ; & l t ; / D i a g r a m O b j e c t K e y & g t ; & l t ; D i a g r a m O b j e c t K e y & g t ; & l t ; K e y & g t ; M e a s u r e s \ I Z V O R N I   P L A N   I L I   R E B A L A N S   Z A   T E K U U   f \ T a g I n f o \ V r i j e d n o s t & l t ; / K e y & g t ; & l t ; / D i a g r a m O b j e c t K e y & g t ; & l t ; D i a g r a m O b j e c t K e y & g t ; & l t ; K e y & g t ; M e a s u r e s \ I Z V O R N I   P L A N   I L I   R E B A L A N S   Z A   T E K U U   9 2 1 1   P r i j .   s r e d .   i z   P r e t h .   f & l t ; / K e y & g t ; & l t ; / D i a g r a m O b j e c t K e y & g t ; & l t ; D i a g r a m O b j e c t K e y & g t ; & l t ; K e y & g t ; M e a s u r e s \ I Z V O R N I   P L A N   I L I   R E B A L A N S   Z A   T E K U U   9 2 1 1   P r i j .   s r e d .   i z   P r e t h .   f \ T a g I n f o \ F o r m u l a & l t ; / K e y & g t ; & l t ; / D i a g r a m O b j e c t K e y & g t ; & l t ; D i a g r a m O b j e c t K e y & g t ; & l t ; K e y & g t ; M e a s u r e s \ I Z V O R N I   P L A N   I L I   R E B A L A N S   Z A   T E K U U   9 2 1 1   P r i j .   s r e d .   i z   P r e t h .   f \ T a g I n f o \ V r i j e d n o s t & l t ; / K e y & g t ; & l t ; / D i a g r a m O b j e c t K e y & g t ; & l t ; D i a g r a m O b j e c t K e y & g t ; & l t ; K e y & g t ; M e a s u r e s \ I Z V O R N I   P L A N   I L I   R E B A L A N S   Z A   T E K U U   9 2 1 2   P r i j .   s r e d .   u   S l j e d .   g o d .   f & l t ; / K e y & g t ; & l t ; / D i a g r a m O b j e c t K e y & g t ; & l t ; D i a g r a m O b j e c t K e y & g t ; & l t ; K e y & g t ; M e a s u r e s \ I Z V O R N I   P L A N   I L I   R E B A L A N S   Z A   T E K U U   9 2 1 2   P r i j .   s r e d .   u   S l j e d .   g o d .   f \ T a g I n f o \ F o r m u l a & l t ; / K e y & g t ; & l t ; / D i a g r a m O b j e c t K e y & g t ; & l t ; D i a g r a m O b j e c t K e y & g t ; & l t ; K e y & g t ; M e a s u r e s \ I Z V O R N I   P L A N   I L I   R E B A L A N S   Z A   T E K U U   9 2 1 2   P r i j .   s r e d .   u   S l j e d .   g o d .   f \ T a g I n f o \ V r i j e d n o s t & l t ; / K e y & g t ; & l t ; / D i a g r a m O b j e c t K e y & g t ; & l t ; D i a g r a m O b j e c t K e y & g t ; & l t ; K e y & g t ; M e a s u r e s \ I Z V O R N I   P L A N   I L I   R E B A L A N S   Z A   T E K U U   F I L T E R   f & l t ; / K e y & g t ; & l t ; / D i a g r a m O b j e c t K e y & g t ; & l t ; D i a g r a m O b j e c t K e y & g t ; & l t ; K e y & g t ; M e a s u r e s \ I Z V O R N I   P L A N   I L I   R E B A L A N S   Z A   T E K U U   F I L T E R   f \ T a g I n f o \ F o r m u l a & l t ; / K e y & g t ; & l t ; / D i a g r a m O b j e c t K e y & g t ; & l t ; D i a g r a m O b j e c t K e y & g t ; & l t ; K e y & g t ; M e a s u r e s \ I Z V O R N I   P L A N   I L I   R E B A L A N S   Z A   T E K U U   F I L T E R   f \ T a g I n f o \ V r i j e d n o s t & l t ; / K e y & g t ; & l t ; / D i a g r a m O b j e c t K e y & g t ; & l t ; D i a g r a m O b j e c t K e y & g t ; & l t ; K e y & g t ; M e a s u r e s \ T E K U I   P L A N   f & l t ; / K e y & g t ; & l t ; / D i a g r a m O b j e c t K e y & g t ; & l t ; D i a g r a m O b j e c t K e y & g t ; & l t ; K e y & g t ; M e a s u r e s \ T E K U I   P L A N   f \ T a g I n f o \ F o r m u l a & l t ; / K e y & g t ; & l t ; / D i a g r a m O b j e c t K e y & g t ; & l t ; D i a g r a m O b j e c t K e y & g t ; & l t ; K e y & g t ; M e a s u r e s \ T E K U I   P L A N   f \ T a g I n f o \ V r i j e d n o s t & l t ; / K e y & g t ; & l t ; / D i a g r a m O b j e c t K e y & g t ; & l t ; D i a g r a m O b j e c t K e y & g t ; & l t ; K e y & g t ; M e a s u r e s \ T E K U I   P L A N   9 2 1 1   P r i j .   s r e d .   i z   P r e t h .   f & l t ; / K e y & g t ; & l t ; / D i a g r a m O b j e c t K e y & g t ; & l t ; D i a g r a m O b j e c t K e y & g t ; & l t ; K e y & g t ; M e a s u r e s \ T E K U I   P L A N   9 2 1 1   P r i j .   s r e d .   i z   P r e t h .   f \ T a g I n f o \ F o r m u l a & l t ; / K e y & g t ; & l t ; / D i a g r a m O b j e c t K e y & g t ; & l t ; D i a g r a m O b j e c t K e y & g t ; & l t ; K e y & g t ; M e a s u r e s \ T E K U I   P L A N   9 2 1 1   P r i j .   s r e d .   i z   P r e t h .   f \ T a g I n f o \ V r i j e d n o s t & l t ; / K e y & g t ; & l t ; / D i a g r a m O b j e c t K e y & g t ; & l t ; D i a g r a m O b j e c t K e y & g t ; & l t ; K e y & g t ; M e a s u r e s \ T E K U I   P L A N   9 2 1 2   P r i j .   s r e d .   u   S l j e d .   g o d .   f & l t ; / K e y & g t ; & l t ; / D i a g r a m O b j e c t K e y & g t ; & l t ; D i a g r a m O b j e c t K e y & g t ; & l t ; K e y & g t ; M e a s u r e s \ T E K U I   P L A N   9 2 1 2   P r i j .   s r e d .   u   S l j e d .   g o d .   f \ T a g I n f o \ F o r m u l a & l t ; / K e y & g t ; & l t ; / D i a g r a m O b j e c t K e y & g t ; & l t ; D i a g r a m O b j e c t K e y & g t ; & l t ; K e y & g t ; M e a s u r e s \ T E K U I   P L A N   9 2 1 2   P r i j .   s r e d .   u   S l j e d .   g o d .   f \ T a g I n f o \ V r i j e d n o s t & l t ; / K e y & g t ; & l t ; / D i a g r a m O b j e c t K e y & g t ; & l t ; D i a g r a m O b j e c t K e y & g t ; & l t ; K e y & g t ; M e a s u r e s \ T E K U I   P L A N   F I L T E R   f & l t ; / K e y & g t ; & l t ; / D i a g r a m O b j e c t K e y & g t ; & l t ; D i a g r a m O b j e c t K e y & g t ; & l t ; K e y & g t ; M e a s u r e s \ T E K U I   P L A N   F I L T E R   f \ T a g I n f o \ F o r m u l a & l t ; / K e y & g t ; & l t ; / D i a g r a m O b j e c t K e y & g t ; & l t ; D i a g r a m O b j e c t K e y & g t ; & l t ; K e y & g t ; M e a s u r e s \ T E K U I   P L A N   F I L T E R   f \ T a g I n f o \ V r i j e d n o s t & l t ; / K e y & g t ; & l t ; / D i a g r a m O b j e c t K e y & g t ; & l t ; D i a g r a m O b j e c t K e y & g t ; & l t ; K e y & g t ; M e a s u r e s \ I n d e k s   ( I Z V R `E N J E   T E K U A   /   I Z V R `E N J E   P R E T H O D N A )   f & l t ; / K e y & g t ; & l t ; / D i a g r a m O b j e c t K e y & g t ; & l t ; D i a g r a m O b j e c t K e y & g t ; & l t ; K e y & g t ; M e a s u r e s \ I n d e k s   ( I Z V R `E N J E   T E K U A   /   I Z V R `E N J E   P R E T H O D N A )   f \ T a g I n f o \ F o r m u l a & l t ; / K e y & g t ; & l t ; / D i a g r a m O b j e c t K e y & g t ; & l t ; D i a g r a m O b j e c t K e y & g t ; & l t ; K e y & g t ; M e a s u r e s \ I n d e k s   ( I Z V R `E N J E   T E K U A   /   I Z V R `E N J E   P R E T H O D N A )   f \ T a g I n f o \ V r i j e d n o s t & l t ; / K e y & g t ; & l t ; / D i a g r a m O b j e c t K e y & g t ; & l t ; D i a g r a m O b j e c t K e y & g t ; & l t ; K e y & g t ; M e a s u r e s \ I n d e k s   ( I Z V R `E N J E   T E K U A   /   I Z V R `E N J E   P R E T H O D N A )   9 2 1 1   P r i j .   s r e d .   i z   P r e t h .   f & l t ; / K e y & g t ; & l t ; / D i a g r a m O b j e c t K e y & g t ; & l t ; D i a g r a m O b j e c t K e y & g t ; & l t ; K e y & g t ; M e a s u r e s \ I n d e k s   ( I Z V R `E N J E   T E K U A   /   I Z V R `E N J E   P R E T H O D N A )   9 2 1 1   P r i j .   s r e d .   i z   P r e t h .   f \ T a g I n f o \ F o r m u l a & l t ; / K e y & g t ; & l t ; / D i a g r a m O b j e c t K e y & g t ; & l t ; D i a g r a m O b j e c t K e y & g t ; & l t ; K e y & g t ; M e a s u r e s \ I n d e k s   ( I Z V R `E N J E   T E K U A   /   I Z V R `E N J E   P R E T H O D N A )   9 2 1 1   P r i j .   s r e d .   i z   P r e t h .   f \ T a g I n f o \ V r i j e d n o s t & l t ; / K e y & g t ; & l t ; / D i a g r a m O b j e c t K e y & g t ; & l t ; D i a g r a m O b j e c t K e y & g t ; & l t ; K e y & g t ; M e a s u r e s \ I n d e k s   ( I Z V R `E N J E   T E K U A   /   I Z V R `E N J E   P R E T H O D N A )   9 2 1 2   P r i j .   s r e d .   u   S l j e d .   g o d .   f & l t ; / K e y & g t ; & l t ; / D i a g r a m O b j e c t K e y & g t ; & l t ; D i a g r a m O b j e c t K e y & g t ; & l t ; K e y & g t ; M e a s u r e s \ I n d e k s   ( I Z V R `E N J E   T E K U A   /   I Z V R `E N J E   P R E T H O D N A )   9 2 1 2   P r i j .   s r e d .   u   S l j e d .   g o d .   f \ T a g I n f o \ F o r m u l a & l t ; / K e y & g t ; & l t ; / D i a g r a m O b j e c t K e y & g t ; & l t ; D i a g r a m O b j e c t K e y & g t ; & l t ; K e y & g t ; M e a s u r e s \ I n d e k s   ( I Z V R `E N J E   T E K U A   /   I Z V R `E N J E   P R E T H O D N A )   9 2 1 2   P r i j .   s r e d .   u   S l j e d .   g o d .   f \ T a g I n f o \ V r i j e d n o s t & l t ; / K e y & g t ; & l t ; / D i a g r a m O b j e c t K e y & g t ; & l t ; D i a g r a m O b j e c t K e y & g t ; & l t ; K e y & g t ; M e a s u r e s \ I n d e k s   ( I Z V R `E N J E   T E K U A   /   T E K U I   P L A N )   f & l t ; / K e y & g t ; & l t ; / D i a g r a m O b j e c t K e y & g t ; & l t ; D i a g r a m O b j e c t K e y & g t ; & l t ; K e y & g t ; M e a s u r e s \ I n d e k s   ( I Z V R `E N J E   T E K U A   /   T E K U I   P L A N )   f \ T a g I n f o \ F o r m u l a & l t ; / K e y & g t ; & l t ; / D i a g r a m O b j e c t K e y & g t ; & l t ; D i a g r a m O b j e c t K e y & g t ; & l t ; K e y & g t ; M e a s u r e s \ I n d e k s   ( I Z V R `E N J E   T E K U A   /   T E K U I   P L A N )   f \ T a g I n f o \ V r i j e d n o s t & l t ; / K e y & g t ; & l t ; / D i a g r a m O b j e c t K e y & g t ; & l t ; D i a g r a m O b j e c t K e y & g t ; & l t ; K e y & g t ; M e a s u r e s \ I n d e k s   ( I Z V R `E N J E   T E K U A   /   T E K U I   P L A N )   9 2 1 1   P r i j .   s r e s .   i z   P r e t h .   f & l t ; / K e y & g t ; & l t ; / D i a g r a m O b j e c t K e y & g t ; & l t ; D i a g r a m O b j e c t K e y & g t ; & l t ; K e y & g t ; M e a s u r e s \ I n d e k s   ( I Z V R `E N J E   T E K U A   /   T E K U I   P L A N )   9 2 1 1   P r i j .   s r e s .   i z   P r e t h .   f \ T a g I n f o \ F o r m u l a & l t ; / K e y & g t ; & l t ; / D i a g r a m O b j e c t K e y & g t ; & l t ; D i a g r a m O b j e c t K e y & g t ; & l t ; K e y & g t ; M e a s u r e s \ I n d e k s   ( I Z V R `E N J E   T E K U A   /   T E K U I   P L A N )   9 2 1 1   P r i j .   s r e s .   i z   P r e t h .   f \ T a g I n f o \ V r i j e d n o s t & l t ; / K e y & g t ; & l t ; / D i a g r a m O b j e c t K e y & g t ; & l t ; D i a g r a m O b j e c t K e y & g t ; & l t ; K e y & g t ; M e a s u r e s \ I n d e k s   ( I Z V R `E N J E   T E K U A   /   T E K U I   P L A N )   9 2 1 2   P r i j .   s r e s .   u   S l j e d .   g o d .   f & l t ; / K e y & g t ; & l t ; / D i a g r a m O b j e c t K e y & g t ; & l t ; D i a g r a m O b j e c t K e y & g t ; & l t ; K e y & g t ; M e a s u r e s \ I n d e k s   ( I Z V R `E N J E   T E K U A   /   T E K U I   P L A N )   9 2 1 2   P r i j .   s r e s .   u   S l j e d .   g o d .   f \ T a g I n f o \ F o r m u l a & l t ; / K e y & g t ; & l t ; / D i a g r a m O b j e c t K e y & g t ; & l t ; D i a g r a m O b j e c t K e y & g t ; & l t ; K e y & g t ; M e a s u r e s \ I n d e k s   ( I Z V R `E N J E   T E K U A   /   T E K U I   P L A N )   9 2 1 2   P r i j .   s r e s .   u   S l j e d .   g o d .   f \ T a g I n f o \ V r i j e d n o s t & l t ; / K e y & g t ; & l t ; / D i a g r a m O b j e c t K e y & g t ; & l t ; D i a g r a m O b j e c t K e y & g t ; & l t ; K e y & g t ; M e a s u r e s \ I n d e k s   ( I Z V R `E N J E   T E K U A   /   T E K U I   P L A N )   F I L T E R   f & l t ; / K e y & g t ; & l t ; / D i a g r a m O b j e c t K e y & g t ; & l t ; D i a g r a m O b j e c t K e y & g t ; & l t ; K e y & g t ; M e a s u r e s \ I n d e k s   ( I Z V R `E N J E   T E K U A   /   T E K U I   P L A N )   F I L T E R   f \ T a g I n f o \ F o r m u l a & l t ; / K e y & g t ; & l t ; / D i a g r a m O b j e c t K e y & g t ; & l t ; D i a g r a m O b j e c t K e y & g t ; & l t ; K e y & g t ; M e a s u r e s \ I n d e k s   ( I Z V R `E N J E   T E K U A   /   T E K U I   P L A N )   F I L T E R   f \ T a g I n f o \ V r i j e d n o s t & l t ; / K e y & g t ; & l t ; / D i a g r a m O b j e c t K e y & g t ; & l t ; D i a g r a m O b j e c t K e y & g t ; & l t ; K e y & g t ; M e a s u r e s \ I n d e k s   ( I Z V R `E N J E   T E K U A   /   I Z V R `E N J E   P R E T H O D N A )   F I L T E R   f & l t ; / K e y & g t ; & l t ; / D i a g r a m O b j e c t K e y & g t ; & l t ; D i a g r a m O b j e c t K e y & g t ; & l t ; K e y & g t ; M e a s u r e s \ I n d e k s   ( I Z V R `E N J E   T E K U A   /   I Z V R `E N J E   P R E T H O D N A )   F I L T E R   f \ T a g I n f o \ F o r m u l a & l t ; / K e y & g t ; & l t ; / D i a g r a m O b j e c t K e y & g t ; & l t ; D i a g r a m O b j e c t K e y & g t ; & l t ; K e y & g t ; M e a s u r e s \ I n d e k s   ( I Z V R `E N J E   T E K U A   /   I Z V R `E N J E   P R E T H O D N A )   F I L T E R   f \ T a g I n f o \ V r i j e d n o s t & l t ; / K e y & g t ; & l t ; / D i a g r a m O b j e c t K e y & g t ; & l t ; D i a g r a m O b j e c t K e y & g t ; & l t ; K e y & g t ; M e a s u r e s \ %   I Z V R `E N J E   T E K U A   f   R a s h o d i & l t ; / K e y & g t ; & l t ; / D i a g r a m O b j e c t K e y & g t ; & l t ; D i a g r a m O b j e c t K e y & g t ; & l t ; K e y & g t ; M e a s u r e s \ %   I Z V R `E N J E   T E K U A   f   R a s h o d i \ T a g I n f o \ F o r m u l a & l t ; / K e y & g t ; & l t ; / D i a g r a m O b j e c t K e y & g t ; & l t ; D i a g r a m O b j e c t K e y & g t ; & l t ; K e y & g t ; M e a s u r e s \ %   I Z V R `E N J E   T E K U A   f   R a s h o d i \ T a g I n f o \ V r i j e d n o s t & l t ; / K e y & g t ; & l t ; / D i a g r a m O b j e c t K e y & g t ; & l t ; D i a g r a m O b j e c t K e y & g t ; & l t ; K e y & g t ; M e a s u r e s \ %   I Z V R `E N J E   T E K U A   f   P r i h o d i & l t ; / K e y & g t ; & l t ; / D i a g r a m O b j e c t K e y & g t ; & l t ; D i a g r a m O b j e c t K e y & g t ; & l t ; K e y & g t ; M e a s u r e s \ %   I Z V R `E N J E   T E K U A   f   P r i h o d i \ T a g I n f o \ F o r m u l a & l t ; / K e y & g t ; & l t ; / D i a g r a m O b j e c t K e y & g t ; & l t ; D i a g r a m O b j e c t K e y & g t ; & l t ; K e y & g t ; M e a s u r e s \ %   I Z V R `E N J E   T E K U A   f   P r i h o d i \ T a g I n f o \ V r i j e d n o s t & l t ; / K e y & g t ; & l t ; / D i a g r a m O b j e c t K e y & g t ; & l t ; D i a g r a m O b j e c t K e y & g t ; & l t ; K e y & g t ; C o l u m n s \ I Z V O R   S I F R A   I   N A Z I V   1 & l t ; / K e y & g t ; & l t ; / D i a g r a m O b j e c t K e y & g t ; & l t ; D i a g r a m O b j e c t K e y & g t ; & l t ; K e y & g t ; C o l u m n s \ P R I H O D I   B R O J   I   N A Z I V   1 & l t ; / K e y & g t ; & l t ; / D i a g r a m O b j e c t K e y & g t ; & l t ; D i a g r a m O b j e c t K e y & g t ; & l t ; K e y & g t ; C o l u m n s \ P R I H O D I   B R O J   I   N A Z I V   2 & l t ; / K e y & g t ; & l t ; / D i a g r a m O b j e c t K e y & g t ; & l t ; D i a g r a m O b j e c t K e y & g t ; & l t ; K e y & g t ; C o l u m n s \ P R I H O D I   B R O J   I   N A Z I V   3 & l t ; / K e y & g t ; & l t ; / D i a g r a m O b j e c t K e y & g t ; & l t ; D i a g r a m O b j e c t K e y & g t ; & l t ; K e y & g t ; C o l u m n s \ P R I H O D I   B R O J   I   N A Z I V   4 & l t ; / K e y & g t ; & l t ; / D i a g r a m O b j e c t K e y & g t ; & l t ; D i a g r a m O b j e c t K e y & g t ; & l t ; K e y & g t ; C o l u m n s \ F u n k c i j s k a     k l a s i f i k a c i j a   1 & l t ; / K e y & g t ; & l t ; / D i a g r a m O b j e c t K e y & g t ; & l t ; D i a g r a m O b j e c t K e y & g t ; & l t ; K e y & g t ; C o l u m n s \ F u n k c i j s k a     k l a s i f i k a c i j a   2 & l t ; / K e y & g t ; & l t ; / D i a g r a m O b j e c t K e y & g t ; & l t ; D i a g r a m O b j e c t K e y & g t ; & l t ; K e y & g t ; C o l u m n s \ P l a n   z a   2 0 2 2 .   E U R & l t ; / K e y & g t ; & l t ; / D i a g r a m O b j e c t K e y & g t ; & l t ; D i a g r a m O b j e c t K e y & g t ; & l t ; K e y & g t ; C o l u m n s \ I z v r ae n j e   z a   2 0 2 2 .   E U R & l t ; / K e y & g t ; & l t ; / D i a g r a m O b j e c t K e y & g t ; & l t ; D i a g r a m O b j e c t K e y & g t ; & l t ; K e y & g t ; C o l u m n s \ I Z V O R N I                       P l a n   z a   2 0 2 3 .   E U R & l t ; / K e y & g t ; & l t ; / D i a g r a m O b j e c t K e y & g t ; & l t ; D i a g r a m O b j e c t K e y & g t ; & l t ; K e y & g t ; C o l u m n s \ I z v r ae n j e   z a   2 0 2 3 .   E U R & l t ; / K e y & g t ; & l t ; / D i a g r a m O b j e c t K e y & g t ; & l t ; D i a g r a m O b j e c t K e y & g t ; & l t ; K e y & g t ; C o l u m n s \ P l a n   z a   2 0 2 4 .   E U R & l t ; / K e y & g t ; & l t ; / D i a g r a m O b j e c t K e y & g t ; & l t ; D i a g r a m O b j e c t K e y & g t ; & l t ; K e y & g t ; C o l u m n s \ P r o j e k c i j a   z a   2 0 2 5 .   E U R & l t ; / K e y & g t ; & l t ; / D i a g r a m O b j e c t K e y & g t ; & l t ; D i a g r a m O b j e c t K e y & g t ; & l t ; K e y & g t ; C o l u m n s \ P r o j e k c i j a   z a   2 0 2 6 .   E U R & l t ; / K e y & g t ; & l t ; / D i a g r a m O b j e c t K e y & g t ; & l t ; D i a g r a m O b j e c t K e y & g t ; & l t ; K e y & g t ; C o l u m n s \ I z v r ae n j e   0 1 . 0 1 . - 3 0 . 0 6 . 2 0 2 2 . & l t ; / K e y & g t ; & l t ; / D i a g r a m O b j e c t K e y & g t ; & l t ; D i a g r a m O b j e c t K e y & g t ; & l t ; K e y & g t ; C o l u m n s \ I Z V O R N I   /   T E K U I                                                       P l a n   z a   2 0 2 3 . & l t ; / K e y & g t ; & l t ; / D i a g r a m O b j e c t K e y & g t ; & l t ; D i a g r a m O b j e c t K e y & g t ; & l t ; K e y & g t ; C o l u m n s \ I z v r ae n j e   0 1 . 0 1 . - 3 0 . 0 6 . 2 0 2 3 . & l t ; / K e y & g t ; & l t ; / D i a g r a m O b j e c t K e y & g t ; & l t ; D i a g r a m O b j e c t K e y & g t ; & l t ; K e y & g t ; C o l u m n s \ I n d e k s & l t ; / K e y & g t ; & l t ; / D i a g r a m O b j e c t K e y & g t ; & l t ; D i a g r a m O b j e c t K e y & g t ; & l t ; K e y & g t ; C o l u m n s \ I n d e k s 2 & l t ; / K e y & g t ; & l t ; / D i a g r a m O b j e c t K e y & g t ; & l t ; D i a g r a m O b j e c t K e y & g t ; & l t ; K e y & g t ; C o l u m n s \ I Z V R `E N J E   P R E T H O D N A & l t ; / K e y & g t ; & l t ; / D i a g r a m O b j e c t K e y & g t ; & l t ; D i a g r a m O b j e c t K e y & g t ; & l t ; K e y & g t ; C o l u m n s \ I Z V O R N I   P L A N   I L I   R E B A L A N S   Z A   T E K U U & l t ; / K e y & g t ; & l t ; / D i a g r a m O b j e c t K e y & g t ; & l t ; D i a g r a m O b j e c t K e y & g t ; & l t ; K e y & g t ; C o l u m n s \ T E K U I   P L A N & l t ; / K e y & g t ; & l t ; / D i a g r a m O b j e c t K e y & g t ; & l t ; D i a g r a m O b j e c t K e y & g t ; & l t ; K e y & g t ; C o l u m n s \ I Z V R `E N J E   T E K U A & l t ; / K e y & g t ; & l t ; / D i a g r a m O b j e c t K e y & g t ; & l t ; D i a g r a m O b j e c t K e y & g t ; & l t ; K e y & g t ; C o l u m n s \ I N D E K S   1 & l t ; / K e y & g t ; & l t ; / D i a g r a m O b j e c t K e y & g t ; & l t ; D i a g r a m O b j e c t K e y & g t ; & l t ; K e y & g t ; C o l u m n s \ I N D E K S 3 & l t ; / K e y & g t ; & l t ; / D i a g r a m O b j e c t K e y & g t ; & l t ; D i a g r a m O b j e c t K e y & g t ; & l t ; K e y & g t ; C o l u m n s \ R A Z D J E L & l t ; / K e y & g t ; & l t ; / D i a g r a m O b j e c t K e y & g t ; & l t ; D i a g r a m O b j e c t K e y & g t ; & l t ; K e y & g t ; C o l u m n s \ G L A V A & l t ; / K e y & g t ; & l t ; / D i a g r a m O b j e c t K e y & g t ; & l t ; D i a g r a m O b j e c t K e y & g t ; & l t ; K e y & g t ; C o l u m n s \ G L A V N I   P R O G R A M & l t ; / K e y & g t ; & l t ; / D i a g r a m O b j e c t K e y & g t ; & l t ; D i a g r a m O b j e c t K e y & g t ; & l t ; K e y & g t ; C o l u m n s \ P R O G R A M & l t ; / K e y & g t ; & l t ; / D i a g r a m O b j e c t K e y & g t ; & l t ; D i a g r a m O b j e c t K e y & g t ; & l t ; K e y & g t ; C o l u m n s \ P O D P R O G R A M   `I F R A   I   N A Z I V & l t ; / K e y & g t ; & l t ; / D i a g r a m O b j e c t K e y & g t ; & l t ; D i a g r a m O b j e c t K e y & g t ; & l t ; K e y & g t ; C o l u m n s \ I Z V O R   S I F R A   I   N A Z I V   2 & l t ; / K e y & g t ; & l t ; / D i a g r a m O b j e c t K e y & g t ; & l t ; D i a g r a m O b j e c t K e y & g t ; & l t ; K e y & g t ; C o l u m n s \ K o n t o   B r o j   i   N a z i v   1 & l t ; / K e y & g t ; & l t ; / D i a g r a m O b j e c t K e y & g t ; & l t ; D i a g r a m O b j e c t K e y & g t ; & l t ; K e y & g t ; C o l u m n s \ K o n t o   B r o j   i   N a z i v   2 & l t ; / K e y & g t ; & l t ; / D i a g r a m O b j e c t K e y & g t ; & l t ; D i a g r a m O b j e c t K e y & g t ; & l t ; K e y & g t ; C o l u m n s \ K o n t o   B r o j   i   N a z i v   3 & l t ; / K e y & g t ; & l t ; / D i a g r a m O b j e c t K e y & g t ; & l t ; D i a g r a m O b j e c t K e y & g t ; & l t ; K e y & g t ; C o l u m n s \ K o n t o   B r o j   i   N a z i v   4 & l t ; / K e y & g t ; & l t ; / D i a g r a m O b j e c t K e y & g t ; & l t ; D i a g r a m O b j e c t K e y & g t ; & l t ; K e y & g t ; C o l u m n s \ K o n t o   B r o j   i   N a z i v   2   -   L e g e n d a & l t ; / K e y & g t ; & l t ; / D i a g r a m O b j e c t K e y & g t ; & l t ; D i a g r a m O b j e c t K e y & g t ; & l t ; K e y & g t ; L i n k s \ & a m p ; l t ; C o l u m n s \ S u m   o f   P r o j e k c i j a   z a   2 0 2 5 .   E U R & a m p ; g t ; - & a m p ; l t ; M e a s u r e s \ P r o j e k c i j a   z a   2 0 2 5 .   E U R & a m p ; g t ; & l t ; / K e y & g t ; & l t ; / D i a g r a m O b j e c t K e y & g t ; & l t ; D i a g r a m O b j e c t K e y & g t ; & l t ; K e y & g t ; L i n k s \ & a m p ; l t ; C o l u m n s \ S u m   o f   P r o j e k c i j a   z a   2 0 2 5 .   E U R & a m p ; g t ; - & a m p ; l t ; M e a s u r e s \ P r o j e k c i j a   z a   2 0 2 5 .   E U R & a m p ; g t ; \ C O L U M N & l t ; / K e y & g t ; & l t ; / D i a g r a m O b j e c t K e y & g t ; & l t ; D i a g r a m O b j e c t K e y & g t ; & l t ; K e y & g t ; L i n k s \ & a m p ; l t ; C o l u m n s \ S u m   o f   P r o j e k c i j a   z a   2 0 2 5 .   E U R & a m p ; g t ; - & a m p ; l t ; M e a s u r e s \ P r o j e k c i j a   z a   2 0 2 5 .   E U R & a m p ; g t ; \ M E A S U R E & l t ; / K e y & g t ; & l t ; / D i a g r a m O b j e c t K e y & g t ; & l t ; D i a g r a m O b j e c t K e y & g t ; & l t ; K e y & g t ; L i n k s \ & a m p ; l t ; C o l u m n s \ Z b r o j   r e s u r s a   P l a n   z a   2 0 2 4 .   E U R & a m p ; g t ; - & a m p ; l t ; M e a s u r e s \ P l a n   z a   2 0 2 4 .   E U R & a m p ; g t ; & l t ; / K e y & g t ; & l t ; / D i a g r a m O b j e c t K e y & g t ; & l t ; D i a g r a m O b j e c t K e y & g t ; & l t ; K e y & g t ; L i n k s \ & a m p ; l t ; C o l u m n s \ Z b r o j   r e s u r s a   P l a n   z a   2 0 2 4 .   E U R & a m p ; g t ; - & a m p ; l t ; M e a s u r e s \ P l a n   z a   2 0 2 4 .   E U R & a m p ; g t ; \ C O L U M N & l t ; / K e y & g t ; & l t ; / D i a g r a m O b j e c t K e y & g t ; & l t ; D i a g r a m O b j e c t K e y & g t ; & l t ; K e y & g t ; L i n k s \ & a m p ; l t ; C o l u m n s \ Z b r o j   r e s u r s a   P l a n   z a   2 0 2 4 .   E U R & a m p ; g t ; - & a m p ; l t ; M e a s u r e s \ P l a n   z a   2 0 2 4 .   E U R & a m p ; g t ; \ M E A S U R E & l t ; / K e y & g t ; & l t ; / D i a g r a m O b j e c t K e y & g t ; & l t ; D i a g r a m O b j e c t K e y & g t ; & l t ; K e y & g t ; L i n k s \ & a m p ; l t ; C o l u m n s \ Z b r o j   r e s u r s a   I Z V O R N I                       P l a n   z a   2 0 2 3 .   E U R & a m p ; g t ; - & a m p ; l t ; M e a s u r e s \ I Z V O R N I                       P l a n   z a   2 0 2 3 .   E U R & a m p ; g t ; & l t ; / K e y & g t ; & l t ; / D i a g r a m O b j e c t K e y & g t ; & l t ; D i a g r a m O b j e c t K e y & g t ; & l t ; K e y & g t ; L i n k s \ & a m p ; l t ; C o l u m n s \ Z b r o j   r e s u r s a   I Z V O R N I                       P l a n   z a   2 0 2 3 .   E U R & a m p ; g t ; - & a m p ; l t ; M e a s u r e s \ I Z V O R N I                       P l a n   z a   2 0 2 3 .   E U R & a m p ; g t ; \ C O L U M N & l t ; / K e y & g t ; & l t ; / D i a g r a m O b j e c t K e y & g t ; & l t ; D i a g r a m O b j e c t K e y & g t ; & l t ; K e y & g t ; L i n k s \ & a m p ; l t ; C o l u m n s \ Z b r o j   r e s u r s a   I Z V O R N I                       P l a n   z a   2 0 2 3 .   E U R & a m p ; g t ; - & a m p ; l t ; M e a s u r e s \ I Z V O R N I                       P l a n   z a   2 0 2 3 .   E U R & a m p ; g t ; \ M E A S U R E & l t ; / K e y & g t ; & l t ; / D i a g r a m O b j e c t K e y & g t ; & l t ; D i a g r a m O b j e c t K e y & g t ; & l t ; K e y & g t ; L i n k s \ & a m p ; l t ; C o l u m n s \ Z b r o j   r e s u r s a   I z v r ae n j e   0 1 . 0 1 . - 3 0 . 0 6 . 2 0 2 2 . & a m p ; g t ; - & a m p ; l t ; M e a s u r e s \ I z v r ae n j e   0 1 . 0 1 . - 3 0 . 0 6 . 2 0 2 2 . & a m p ; g t ; & l t ; / K e y & g t ; & l t ; / D i a g r a m O b j e c t K e y & g t ; & l t ; D i a g r a m O b j e c t K e y & g t ; & l t ; K e y & g t ; L i n k s \ & a m p ; l t ; C o l u m n s \ Z b r o j   r e s u r s a   I z v r ae n j e   0 1 . 0 1 . - 3 0 . 0 6 . 2 0 2 2 . & a m p ; g t ; - & a m p ; l t ; M e a s u r e s \ I z v r ae n j e   0 1 . 0 1 . - 3 0 . 0 6 . 2 0 2 2 . & a m p ; g t ; \ C O L U M N & l t ; / K e y & g t ; & l t ; / D i a g r a m O b j e c t K e y & g t ; & l t ; D i a g r a m O b j e c t K e y & g t ; & l t ; K e y & g t ; L i n k s \ & a m p ; l t ; C o l u m n s \ Z b r o j   r e s u r s a   I z v r ae n j e   0 1 . 0 1 . - 3 0 . 0 6 . 2 0 2 2 . & a m p ; g t ; - & a m p ; l t ; M e a s u r e s \ I z v r ae n j e   0 1 . 0 1 . - 3 0 . 0 6 . 2 0 2 2 . & a m p ; g t ; \ M E A S U R E & l t ; / K e y & g t ; & l t ; / D i a g r a m O b j e c t K e y & g t ; & l t ; D i a g r a m O b j e c t K e y & g t ; & l t ; K e y & g t ; L i n k s \ & a m p ; l t ; C o l u m n s \ Z b r o j   r e s u r s a   I Z V R `E N J E   T E K U A & a m p ; g t ; - & a m p ; l t ; M e a s u r e s \ I Z V R `E N J E   T E K U A & a m p ; g t ; & l t ; / K e y & g t ; & l t ; / D i a g r a m O b j e c t K e y & g t ; & l t ; D i a g r a m O b j e c t K e y & g t ; & l t ; K e y & g t ; L i n k s \ & a m p ; l t ; C o l u m n s \ Z b r o j   r e s u r s a   I Z V R `E N J E   T E K U A & a m p ; g t ; - & a m p ; l t ; M e a s u r e s \ I Z V R `E N J E   T E K U A & a m p ; g t ; \ C O L U M N & l t ; / K e y & g t ; & l t ; / D i a g r a m O b j e c t K e y & g t ; & l t ; D i a g r a m O b j e c t K e y & g t ; & l t ; K e y & g t ; L i n k s \ & a m p ; l t ; C o l u m n s \ Z b r o j   r e s u r s a   I Z V R `E N J E   T E K U A & a m p ; g t ; - & a m p ; l t ; M e a s u r e s \ I Z V R `E N J E   T E K U A 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3 3 & l t ; / F o c u s C o l u m n & g t ; & l t ; F o c u s R o w & g t ; 1 4 & l t ; / F o c u s R o w & g t ; & l t ; S e l e c t i o n E n d C o l u m n & g t ; 3 3 & l t ; / S e l e c t i o n E n d C o l u m n & g t ; & l t ; S e l e c t i o n E n d R o w & g t ; 1 4 & l t ; / S e l e c t i o n E n d R o w & g t ; & l t ; S e l e c t i o n S t a r t C o l u m n & g t ; 3 3 & l t ; / S e l e c t i o n S t a r t C o l u m n & g t ; & l t ; S e l e c t i o n S t a r t R o w & g t ; 1 4 & l t ; / S e l e c t i o n S t a r t R o w & g t ; & l t ; T e x t s & g t ; & l t ; M e a s u r e G r i d T e x t & g t ; & l t ; C o l u m n & g t ; 1 6 & l t ; / C o l u m n & g t ; & l t ; L a y e d O u t & g t ; t r u e & l t ; / L a y e d O u t & g t ; & l t ; R o w & g t ; 1 2 & l t ; / R o w & g t ; & l t ; / M e a s u r e G r i d T e x t & g t ; & l t ; M e a s u r e G r i d T e x t & g t ; & l t ; C o l u m n & g t ; 1 9 & l t ; / C o l u m n & g t ; & l t ; L a y e d O u t & g t ; t r u e & l t ; / L a y e d O u t & g t ; & l t ; R o w & g t ; 5 & l t ; / R o w & g t ; & l t ; / M e a s u r e G r i d T e x t & g t ; & l t ; M e a s u r e G r i d T e x t & g t ; & l t ; C o l u m n & g t ; 1 9 & l t ; / C o l u m n & g t ; & l t ; L a y e d O u t & g t ; t r u e & l t ; / L a y e d O u t & g t ; & l t ; R o w & g t ; 7 & l t ; / R o w & g t ; & l t ; / M e a s u r e G r i d T e x t & g t ; & l t ; M e a s u r e G r i d T e x t & g t ; & l t ; C o l u m n & g t ; 1 9 & l t ; / C o l u m n & g t ; & l t ; L a y e d O u t & g t ; t r u e & l t ; / L a y e d O u t & g t ; & l t ; R o w & g t ; 8 & l t ; / R o w & g t ; & l t ; / M e a s u r e G r i d T e x t & g t ; & l t ; M e a s u r e G r i d T e x t & g t ; & l t ; C o l u m n & g t ; 3 1 & l t ; / C o l u m n & g t ; & l t ; L a y e d O u t & g t ; t r u e & l t ; / L a y e d O u t & g t ; & l t ; / M e a s u r e G r i d T e x t & g t ; & l t ; M e a s u r e G r i d T e x t & g t ; & l t ; C o l u m n & g t ; 3 2 & l t ; / C o l u m n & g t ; & l t ; L a y e d O u t & g t ; t r u e & l t ; / L a y e d O u t & g t ; & l t ; R o w & g t ; 1 4 & l t ; / R o w & g t ; & l t ; / M e a s u r e G r i d T e x t & g t ; & l t ; / T e x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  o f   P r o j e k c i j a   z a   2 0 2 5 .   E U R & l t ; / K e y & g t ; & l t ; / a : K e y & g t ; & l t ; a : V a l u e 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  o f   P r o j e k c i j a   z a   2 0 2 5 . 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  o f   P r o j e k c i j a   z a   2 0 2 5 . 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Z b r o j   r e s u r s a   P l a n   z a   2 0 2 4 .   E U R & l t ; / K e y & g t ; & l t ; / a : K e y & g t ; & l t ; a : V a l u e 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Z b r o j   r e s u r s a   P l a n   z a   2 0 2 4 . 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Z b r o j   r e s u r s a   P l a n   z a   2 0 2 4 . 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Z b r o j   r e s u r s a   I Z V O R N I                       P l a n   z a   2 0 2 3 .   E U R & l t ; / K e y & g t ; & l t ; / a : K e y & g t ; & l t ; a : V a l u e 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Z b r o j   r e s u r s a   I Z V O R N I                       P l a n   z a   2 0 2 3 . 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Z b r o j   r e s u r s a   I Z V O R N I                       P l a n   z a   2 0 2 3 . 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Z b r o j   r e s u r s a   I z v r ae n j e   0 1 . 0 1 . - 3 0 . 0 6 . 2 0 2 2 . & l t ; / K e y & g t ; & l t ; / a : K e y & g t ; & l t ; a : V a l u e 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Z b r o j   r e s u r s a   I z v r ae n j e   0 1 . 0 1 . - 3 0 . 0 6 . 2 0 2 2 . \ T a g I n f o \ F o r m u l a & l t ; / K e y & g t ; & l t ; / a : K e y & g t ; & l t ; a : V a l u e 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Z b r o j   r e s u r s a   I z v r ae n j e   0 1 . 0 1 . - 3 0 . 0 6 . 2 0 2 2 . \ T a g I n f o \ V r i j e d n o s t & l t ; / K e y & g t ; & l t ; / a : K e y & g t ; & l t ; a : V a l u e 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Z b r o j   r e s u r s a   I Z V R `E N J E   T E K U A & l t ; / K e y & g t ; & l t ; / a : K e y & g t ; & l t ; a : V a l u e   i : t y p e = " M e a s u r e G r i d N o d e V i e w S t a t e " & g t ; & l t ; C o l u m n & g t ; 3 1 & l t ; / C o l u m n & g t ; & l t ; L a y e d O u t & g t ; t r u e & l t ; / L a y e d O u t & g t ; & l t ; R o w & g t ; 1 & l t ; / R o w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Z b r o j   r e s u r s a   I Z V R `E N J E   T E K U A \ T a g I n f o \ F o r m u l a & l t ; / K e y & g t ; & l t ; / a : K e y & g t ; & l t ; a : V a l u e 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Z b r o j   r e s u r s a   I Z V R `E N J E   T E K U A \ T a g I n f o \ V r i j e d n o s t & l t ; / K e y & g t ; & l t ; / a : K e y & g t ; & l t ; a : V a l u e 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 2 0 2 4   E U R & l t ; / K e y & g t ; & l t ; / a : K e y & g t ; & l t ; a : V a l u e 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R o w & g t ; 3 7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 2 0 2 4 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 2 0 2 4 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 2 0 2 4   H R K & l t ; / K e y & g t ; & l t ; / a : K e y & g t ; & l t ; a : V a l u e 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R o w & g t ; 3 8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 2 0 2 4   H R K \ T a g I n f o \ F o r m u l a & l t ; / K e y & g t ; & l t ; / a : K e y & g t ; & l t ; a : V a l u e 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 2 0 2 4   H R K \ T a g I n f o \ V r i j e d n o s t & l t ; / K e y & g t ; & l t ; / a : K e y & g t ; & l t ; a : V a l u e 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 2 0 2 4   E U R & l t ; / K e y & g t ; & l t ; / a : K e y & g t ; & l t ; a : V a l u e 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 2 0 2 4 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 2 0 2 4 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 E U R & l t ; / K e y & g t ; & l t ; / a : K e y & g t ; & l t ; a : V a l u e   i : t y p e = " M e a s u r e G r i d N o d e V i e w S t a t e " & g t ; & l t ; C o l u m n & g t ; 2 0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 2 0 2 4   E U R   9 2 1 1   P r i j .   s r e d .   i z   P r e t h . & l t ; / K e y & g t ; & l t ; / a : K e y & g t ; & l t ; a : V a l u e 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 2 0 2 4   E U R   9 2 1 1 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 2 0 2 4   E U R   9 2 1 1 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 2 0 2 4   E U R   9 2 1 2   P r i j .   s r e d .   u   S l j e d .   g o d . & l t ; / K e y & g t ; & l t ; / a : K e y & g t ; & l t ; a : V a l u e 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 2 0 2 4   E U R   9 2 1 2   P r i j .   s r e d . 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 2 0 2 4   E U R   9 2 1 2   P r i j .   s r e d . 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  9 2 1 1   P r i j .   s r e d .   i z   P r e t h . & l t ; / K e y & g t ; & l t ; / a : K e y & g t ; & l t ; a : V a l u e   i : t y p e = " M e a s u r e G r i d N o d e V i e w S t a t e " & g t ; & l t ; C o l u m n & g t ; 2 0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  9 2 1 1 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  9 2 1 1 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  9 2 1 2   P r i j .   s r e d .   u   S l j e d .   g o d . & l t ; / K e y & g t ; & l t ; / a : K e y & g t ; & l t ; a : V a l u e   i : t y p e = " M e a s u r e G r i d N o d e V i e w S t a t e " & g t ; & l t ; C o l u m n & g t ; 2 0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  9 2 1 2   P r i j .   s r e d . 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  9 2 1 2   P r i j .   s r e d . 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  9 2 1 1   P r i j .   s r e d .   i z   P r e t h . & l t ; / K e y & g t ; & l t ; / a : K e y & g t ; & l t ; a : V a l u e 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  9 2 1 1 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  9 2 1 1 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  9 2 1 2   P r i j .   s r e d .   u   S l j e d .   g o d . & l t ; / K e y & g t ; & l t ; / a : K e y & g t ; & l t ; a : V a l u e 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  9 2 1 2   P r i j .   s r e d . 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  9 2 1 2   P r i j .   s r e d . 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  F I L T E R & l t ; / K e y & g t ; & l t ; / a : K e y & g t ; & l t ; a : V a l u e 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  F I L T E R & l t ; / K e y & g t ; & l t ; / a : K e y & g t ; & l t ; a : V a l u e 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 2 0 2 4   E U R   F I L T E R & l t ; / K e y & g t ; & l t ; / a : K e y & g t ; & l t ; a : V a l u e 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 2 0 2 4   E U R 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 2 0 2 4   E U R 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 E U R & l t ; / K e y & g t ; & l t ; / a : K e y & g t ; & l t ; a : V a l u e 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 E U R   9 2 1 1   P r i j .   s r e d .   i z   P r e t h . & l t ; / K e y & g t ; & l t ; / a : K e y & g t ; & l t ; a : V a l u e 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 E U R   9 2 1 1 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 E U R   9 2 1 1 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 E U R   9 2 1 2   P r i j .   s r e d .   u   S l j e d .   g o d . & l t ; / K e y & g t ; & l t ; / a : K e y & g t ; & l t ; a : V a l u e 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 E U R   9 2 1 2   P r i j .   s r e d . 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 E U R   9 2 1 2   P r i j .   s r e d . 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 E U R   F I L T E R & l t ; / K e y & g t ; & l t ; / a : K e y & g t ; & l t ; a : V a l u e 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R o w & g t ; 6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 E U R 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 E U R 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 z a   2 0 2 3   E U R & l t ; / K e y & g t ; & l t ; / a : K e y & g t ; & l t ; a : V a l u e 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 z a   2 0 2 3 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 z a   2 0 2 3 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 z a   2 0 2 3   E U R   9 2 1 1   P r i j .   s r e d .   i z   P r e t h . & l t ; / K e y & g t ; & l t ; / a : K e y & g t ; & l t ; a : V a l u e 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 z a   2 0 2 3   E U R   9 2 1 1 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 z a   2 0 2 3   E U R   9 2 1 1 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 z a   2 0 2 3   E U R   9 2 1 2   P r i j .   s r e d .   u   S l j e d .   g o d . & l t ; / K e y & g t ; & l t ; / a : K e y & g t ; & l t ; a : V a l u e 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 z a   2 0 2 3   E U R   9 2 1 2   P r i j .   s r e d . 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 z a   2 0 2 3   E U R   9 2 1 2   P r i j .   s r e d . 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 z a   2 0 2 3   E U R   F I L T E R & l t ; / K e y & g t ; & l t ; / a : K e y & g t ; & l t ; a : V a l u e 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R o w & g t ; 6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 z a   2 0 2 3   E U R 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 z a   2 0 2 3   E U R 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  9 2 1 1   P r i j .   s r e d .   i z   P r e t h . & l t ; / K e y & g t ; & l t ; / a : K e y & g t ; & l t ; a : V a l u e 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  9 2 1 1 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  9 2 1 1 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  9 2 1 2   P r i j .   s r e d .   u   S l j e d .   g o d . & l t ; / K e y & g t ; & l t ; / a : K e y & g t ; & l t ; a : V a l u e 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  9 2 1 2   P r i j .   s r e d . 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  9 2 1 2   P r i j .   s r e d . 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  F I L T E R & l t ; / K e y & g t ; & l t ; / a : K e y & g t ; & l t ; a : V a l u e 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R o w & g t ; 6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 E U R & l t ; / K e y & g t ; & l t ; / a : K e y & g t ; & l t ; a : V a l u e   i : t y p e = " M e a s u r e G r i d N o d e V i e w S t a t e " & g t ; & l t ; C o l u m n & g t ; 2 3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  9 2 1 1   P r i j .   s r e d .   i z   P r e t h . & l t ; / K e y & g t ; & l t ; / a : K e y & g t ; & l t ; a : V a l u e   i : t y p e = " M e a s u r e G r i d N o d e V i e w S t a t e " & g t ; & l t ; C o l u m n & g t ; 2 3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  9 2 1 1 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  9 2 1 1 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  9 2 1 2   P r i j .   s r e d .   u   S l j e d .   g o d . & l t ; / K e y & g t ; & l t ; / a : K e y & g t ; & l t ; a : V a l u e   i : t y p e = " M e a s u r e G r i d N o d e V i e w S t a t e " & g t ; & l t ; C o l u m n & g t ; 2 3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  9 2 1 2   P r i j .   s r e d . 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  9 2 1 2   P r i j .   s r e d . 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  F I L T E R & l t ; / K e y & g t ; & l t ; / a : K e y & g t ; & l t ; a : V a l u e   i : t y p e = " M e a s u r e G r i d N o d e V i e w S t a t e " & g t ; & l t ; C o l u m n & g t ; 2 3 & l t ; / C o l u m n & g t ; & l t ; L a y e d O u t & g t ; t r u e & l t ; / L a y e d O u t & g t ; & l t ; R o w & g t ; 6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 0 1 . 0 1 - 3 0 . 0 6 . 2 0 2 3 .   E U R   9 2 1 1   P r i j .   s r e d .   i z   P r e t h . & l t ; / K e y & g t ; & l t ; / a : K e y & g t ; & l t ; a : V a l u e   i : t y p e = " M e a s u r e G r i d N o d e V i e w S t a t e " & g t ; & l t ; C o l u m n & g t ; 2 4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 0 1 . 0 1 - 3 0 . 0 6 . 2 0 2 3 .   E U R   9 2 1 1 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 0 1 . 0 1 - 3 0 . 0 6 . 2 0 2 3 .   E U R   9 2 1 1 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 0 1 . 0 1 - 3 0 . 0 6 . 2 0 2 3 .   E U R   9 2 1 2   P r i j .   s r e d .   u   S l j e d .   g o d . & l t ; / K e y & g t ; & l t ; / a : K e y & g t ; & l t ; a : V a l u e   i : t y p e = " M e a s u r e G r i d N o d e V i e w S t a t e " & g t ; & l t ; C o l u m n & g t ; 2 4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 0 1 . 0 1 - 3 0 . 0 6 . 2 0 2 3 .   E U R   9 2 1 2   P r i j .   s r e d . 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 0 1 . 0 1 - 3 0 . 0 6 . 2 0 2 3 .   E U R   9 2 1 2   P r i j .   s r e d . 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 0 1 . 0 1 - 3 0 . 0 6 . 2 0 2 3 .   E U R   F I L T E R & l t ; / K e y & g t ; & l t ; / a : K e y & g t ; & l t ; a : V a l u e   i : t y p e = " M e a s u r e G r i d N o d e V i e w S t a t e " & g t ; & l t ; C o l u m n & g t ; 2 4 & l t ; / C o l u m n & g t ; & l t ; L a y e d O u t & g t ; t r u e & l t ; / L a y e d O u t & g t ; & l t ; R o w & g t ; 6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 0 1 . 0 1 - 3 0 . 0 6 . 2 0 2 3 .   E U R 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 0 1 . 0 1 - 3 0 . 0 6 . 2 0 2 3 .   E U R 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 0 1 . 0 1 - 3 0 . 0 6 . 2 0 2 2 ) & l t ; / K e y & g t ; & l t ; / a : K e y & g t ; & l t ; a : V a l u e   i : t y p e = " M e a s u r e G r i d N o d e V i e w S t a t e " & g t ; & l t ; C o l u m n & g t ; 2 5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  P r i j .   s r e s .   i z   P r e t h . & l t ; / K e y & g t ; & l t ; / a : K e y & g t ; & l t ; a : V a l u e   i : t y p e = " M e a s u r e G r i d N o d e V i e w S t a t e " & g t ; & l t ; C o l u m n & g t ; 2 5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  P r i j .   s r e s . 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  P r i j .   s r e s . 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  P r i j .   s r e s .   u   S l j e d .   g o d . & l t ; / K e y & g t ; & l t ; / a : K e y & g t ; & l t ; a : V a l u e   i : t y p e = " M e a s u r e G r i d N o d e V i e w S t a t e " & g t ; & l t ; C o l u m n & g t ; 2 5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  P r i j .   s r e s . 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  P r i j .   s r e s . 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  F I L T E R & l t ; / K e y & g t ; & l t ; / a : K e y & g t ; & l t ; a : V a l u e   i : t y p e = " M e a s u r e G r i d N o d e V i e w S t a t e " & g t ; & l t ; C o l u m n & g t ; 2 5 & l t ; / C o l u m n & g t ; & l t ; L a y e d O u t & g t ; t r u e & l t ; / L a y e d O u t & g t ; & l t ; R o w & g t ; 6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 / I Z V O R N I   T E K U I   P L A N   z a   2 0 2 3 ) & l t ; / K e y & g t ; & l t ; / a : K e y & g t ; & l t ; a : V a l u e   i : t y p e = " M e a s u r e G r i d N o d e V i e w S t a t e " & g t ; & l t ; C o l u m n & g t ; 2 6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 / I Z V O R N I   T E K U I   P L A N   z a   2 0 2 3 ) \ T a g I n f o \ F o r m u l a & l t ; / K e y & g t ; & l t ; / a : K e y & g t ; & l t ; a : V a l u e 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 / I Z V O R N I   T E K U I   P L A N   z a   2 0 2 3 ) \ T a g I n f o \ V r i j e d n o s t & l t ; / K e y & g t ; & l t ; / a : K e y & g t ; & l t ; a : V a l u e 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 I Z V O R N I   T E K U I   P L A N   z a   2 0 2 3 )   P r i j .   s r e d .   i z   P r e t h . & l t ; / K e y & g t ; & l t ; / a : K e y & g t ; & l t ; a : V a l u e   i : t y p e = " M e a s u r e G r i d N o d e V i e w S t a t e " & g t ; & l t ; C o l u m n & g t ; 2 6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 I Z V O R N I   T E K U I   P L A N   z a   2 0 2 3 ) 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 I Z V O R N I   T E K U I   P L A N   z a   2 0 2 3 ) 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 I Z V O R N I   T E K U I   P L A N   z a   2 0 2 3 )   P r i j .   s r e s .   u   S l j e d .   g o d . & l t ; / K e y & g t ; & l t ; / a : K e y & g t ; & l t ; a : V a l u e   i : t y p e = " M e a s u r e G r i d N o d e V i e w S t a t e " & g t ; & l t ; C o l u m n & g t ; 2 6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 I Z V O R N I   T E K U I   P L A N   z a   2 0 2 3 )   P r i j .   s r e s . 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 I Z V O R N I   T E K U I   P L A N   z a   2 0 2 3 )   P r i j .   s r e s . 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 I Z V O R N I   T E K U I   P L A N   z a   2 0 2 3 )   F I L T E R & l t ; / K e y & g t ; & l t ; / a : K e y & g t ; & l t ; a : V a l u e   i : t y p e = " M e a s u r e G r i d N o d e V i e w S t a t e " & g t ; & l t ; C o l u m n & g t ; 2 6 & l t ; / C o l u m n & g t ; & l t ; L a y e d O u t & g t ; t r u e & l t ; / L a y e d O u t & g t ; & l t ; R o w & g t ; 6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 I Z V O R N I   T E K U I   P L A N   z a   2 0 2 3 ) 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 I Z V O R N I   T E K U I   P L A N   z a   2 0 2 3 ) 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 b e z   z a o k r u ~i v a n j a   0 1 . 0 1 - 3 0 . 0 6 . 2 0 2 2   E U R & l t ; / K e y & g t ; & l t ; / a : K e y & g t ; & l t ; a : V a l u e 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R o w & g t ; 9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 b e z   z a o k r u ~i v a n j a   0 1 . 0 1 - 3 0 . 0 6 . 2 0 2 2 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 b e z   z a o k r u ~i v a n j a   0 1 . 0 1 - 3 0 . 0 6 . 2 0 2 2 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 b e z   z a o k r u ~i v a n j a   0 1 . 0 1 - 3 0 . 0 6 . 2 0 2 3 .   E U R & l t ; / K e y & g t ; & l t ; / a : K e y & g t ; & l t ; a : V a l u e   i : t y p e = " M e a s u r e G r i d N o d e V i e w S t a t e " & g t ; & l t ; C o l u m n & g t ; 2 4 & l t ; / C o l u m n & g t ; & l t ; L a y e d O u t & g t ; t r u e & l t ; / L a y e d O u t & g t ; & l t ; R o w & g t ; 9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 b e z   z a o k r u ~i v a n j a   0 1 . 0 1 - 3 0 . 0 6 . 2 0 2 3 . 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 b e z   z a o k r u ~i v a n j a   0 1 . 0 1 - 3 0 . 0 6 . 2 0 2 3 . 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  E U R & l t ; / K e y & g t ; & l t ; / a : K e y & g t ; & l t ; a : V a l u e   i : t y p e = " M e a s u r e G r i d N o d e V i e w S t a t e " & g t ; & l t ; C o l u m n & g t ; 2 4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 P R E T H O D N A   f & l t ; / K e y & g t ; & l t ; / a : K e y & g t ; & l t ; a : V a l u e   i : t y p e = " M e a s u r e G r i d N o d e V i e w S t a t e " & g t ; & l t ; C o l u m n & g t ; 3 1 & l t ; / C o l u m n & g t ; & l t ; L a y e d O u t & g t ; t r u e & l t ; / L a y e d O u t & g t ; & l t ; R o w & g t ; 2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 P R E T H O D N A   f \ T a g I n f o \ F o r m u l a & l t ; / K e y & g t ; & l t ; / a : K e y & g t ; & l t ; a : V a l u e 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 P R E T H O D N A   f \ T a g I n f o \ V r i j e d n o s t & l t ; / K e y & g t ; & l t ; / a : K e y & g t ; & l t ; a : V a l u e 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 P R E T H O D N A   9 2 1 1   P r i j .   s r e d .   i z   P r e t h .   f & l t ; / K e y & g t ; & l t ; / a : K e y & g t ; & l t ; a : V a l u e   i : t y p e = " M e a s u r e G r i d N o d e V i e w S t a t e " & g t ; & l t ; C o l u m n & g t ; 3 1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 P R E T H O D N A   9 2 1 1   P r i j .   s r e d .   i z   P r e t h .   f \ T a g I n f o \ F o r m u l a & l t ; / K e y & g t ; & l t ; / a : K e y & g t ; & l t ; a : V a l u e 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 P R E T H O D N A   9 2 1 1   P r i j .   s r e d .   i z   P r e t h .   f \ T a g I n f o \ V r i j e d n o s t & l t ; / K e y & g t ; & l t ; / a : K e y & g t ; & l t ; a : V a l u e 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 P R E T H O D N A   9 2 1 2   P r i j .   s r e d .   u   S l j e d .   g o d .   f & l t ; / K e y & g t ; & l t ; / a : K e y & g t ; & l t ; a : V a l u e   i : t y p e = " M e a s u r e G r i d N o d e V i e w S t a t e " & g t ; & l t ; C o l u m n & g t ; 3 1 & l t ; / C o l u m n & g t ; & l t ; L a y e d O u t & g t ; t r u e & l t ; / L a y e d O u t & g t ; & l t ; R o w & g t ; 5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 P R E T H O D N A   9 2 1 2   P r i j .   s r e d .   u   S l j e d .   g o d .   f \ T a g I n f o \ F o r m u l a & l t ; / K e y & g t ; & l t ; / a : K e y & g t ; & l t ; a : V a l u e 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 P R E T H O D N A   9 2 1 2   P r i j .   s r e d .   u   S l j e d .   g o d .   f \ T a g I n f o \ V r i j e d n o s t & l t ; / K e y & g t ; & l t ; / a : K e y & g t ; & l t ; a : V a l u e 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 P R E T H O D N A   F I L T E R   f & l t ; / K e y & g t ; & l t ; / a : K e y & g t ; & l t ; a : V a l u e   i : t y p e = " M e a s u r e G r i d N o d e V i e w S t a t e " & g t ; & l t ; C o l u m n & g t ; 3 1 & l t ; / C o l u m n & g t ; & l t ; L a y e d O u t & g t ; t r u e & l t ; / L a y e d O u t & g t ; & l t ; R o w & g t ; 7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 P R E T H O D N A   F I L T E R   f \ T a g I n f o \ F o r m u l a & l t ; / K e y & g t ; & l t ; / a : K e y & g t ; & l t ; a : V a l u e 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 P R E T H O D N A   F I L T E R   f \ T a g I n f o \ V r i j e d n o s t & l t ; / K e y & g t ; & l t ; / a : K e y & g t ; & l t ; a : V a l u e 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 T E K U A   f & l t ; / K e y & g t ; & l t ; / a : K e y & g t ; & l t ; a : V a l u e   i : t y p e = " M e a s u r e G r i d N o d e V i e w S t a t e " & g t ; & l t ; C o l u m n & g t ; 3 2 & l t ; / C o l u m n & g t ; & l t ; L a y e d O u t & g t ; t r u e & l t ; / L a y e d O u t & g t ; & l t ; R o w & g t ; 2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 T E K U A   f \ T a g I n f o \ F o r m u l a & l t ; / K e y & g t ; & l t ; / a : K e y & g t ; & l t ; a : V a l u e 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 T E K U A   f \ T a g I n f o \ V r i j e d n o s t & l t ; / K e y & g t ; & l t ; / a : K e y & g t ; & l t ; a : V a l u e 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 T E K U A   9 2 1 1   P r i j .   s r e d .   i z   P r e t h .   f & l t ; / K e y & g t ; & l t ; / a : K e y & g t ; & l t ; a : V a l u e   i : t y p e = " M e a s u r e G r i d N o d e V i e w S t a t e " & g t ; & l t ; C o l u m n & g t ; 3 2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 T E K U A   9 2 1 1   P r i j .   s r e d .   i z   P r e t h .   f \ T a g I n f o \ F o r m u l a & l t ; / K e y & g t ; & l t ; / a : K e y & g t ; & l t ; a : V a l u e 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 T E K U A   9 2 1 1   P r i j .   s r e d .   i z   P r e t h .   f \ T a g I n f o \ V r i j e d n o s t & l t ; / K e y & g t ; & l t ; / a : K e y & g t ; & l t ; a : V a l u e 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 T E K U A   9 2 1 2   P r i j .   s r e d .   u   S l j e d .   f & l t ; / K e y & g t ; & l t ; / a : K e y & g t ; & l t ; a : V a l u e   i : t y p e = " M e a s u r e G r i d N o d e V i e w S t a t e " & g t ; & l t ; C o l u m n & g t ; 3 2 & l t ; / C o l u m n & g t ; & l t ; L a y e d O u t & g t ; t r u e & l t ; / L a y e d O u t & g t ; & l t ; R o w & g t ; 5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 T E K U A   9 2 1 2   P r i j .   s r e d .   u   S l j e d .   f \ T a g I n f o \ F o r m u l a & l t ; / K e y & g t ; & l t ; / a : K e y & g t ; & l t ; a : V a l u e 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 T E K U A   9 2 1 2   P r i j .   s r e d .   u   S l j e d .   f \ T a g I n f o \ V r i j e d n o s t & l t ; / K e y & g t ; & l t ; / a : K e y & g t ; & l t ; a : V a l u e 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 T E K U A   F I L T E R   f & l t ; / K e y & g t ; & l t ; / a : K e y & g t ; & l t ; a : V a l u e   i : t y p e = " M e a s u r e G r i d N o d e V i e w S t a t e " & g t ; & l t ; C o l u m n & g t ; 3 2 & l t ; / C o l u m n & g t ; & l t ; L a y e d O u t & g t ; t r u e & l t ; / L a y e d O u t & g t ; & l t ; R o w & g t ; 7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 T E K U A   F I L T E R   f \ T a g I n f o \ F o r m u l a & l t ; / K e y & g t ; & l t ; / a : K e y & g t ; & l t ; a : V a l u e 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 T E K U A   F I L T E R   f \ T a g I n f o \ V r i j e d n o s t & l t ; / K e y & g t ; & l t ; / a : K e y & g t ; & l t ; a : V a l u e 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 I L I   R E B A L A N S   Z A   T E K U U   f & l t ; / K e y & g t ; & l t ; / a : K e y & g t ; & l t ; a : V a l u e   i : t y p e = " M e a s u r e G r i d N o d e V i e w S t a t e " & g t ; & l t ; C o l u m n & g t ; 3 3 & l t ; / C o l u m n & g t ; & l t ; L a y e d O u t & g t ; t r u e & l t ; / L a y e d O u t & g t ; & l t ; R o w & g t ; 2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 I L I   R E B A L A N S   Z A   T E K U U   f \ T a g I n f o \ F o r m u l a & l t ; / K e y & g t ; & l t ; / a : K e y & g t ; & l t ; a : V a l u e 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 I L I   R E B A L A N S   Z A   T E K U U   f \ T a g I n f o \ V r i j e d n o s t & l t ; / K e y & g t ; & l t ; / a : K e y & g t ; & l t ; a : V a l u e 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 I L I   R E B A L A N S   Z A   T E K U U   9 2 1 1   P r i j .   s r e d .   i z   P r e t h .   f & l t ; / K e y & g t ; & l t ; / a : K e y & g t ; & l t ; a : V a l u e   i : t y p e = " M e a s u r e G r i d N o d e V i e w S t a t e " & g t ; & l t ; C o l u m n & g t ; 3 3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 I L I   R E B A L A N S   Z A   T E K U U   9 2 1 1   P r i j .   s r e d .   i z   P r e t h .   f \ T a g I n f o \ F o r m u l a & l t ; / K e y & g t ; & l t ; / a : K e y & g t ; & l t ; a : V a l u e 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 I L I   R E B A L A N S   Z A   T E K U U   9 2 1 1   P r i j .   s r e d .   i z   P r e t h .   f \ T a g I n f o \ V r i j e d n o s t & l t ; / K e y & g t ; & l t ; / a : K e y & g t ; & l t ; a : V a l u e 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 I L I   R E B A L A N S   Z A   T E K U U   9 2 1 2   P r i j .   s r e d .   u   S l j e d .   g o d .   f & l t ; / K e y & g t ; & l t ; / a : K e y & g t ; & l t ; a : V a l u e   i : t y p e = " M e a s u r e G r i d N o d e V i e w S t a t e " & g t ; & l t ; C o l u m n & g t ; 3 3 & l t ; / C o l u m n & g t ; & l t ; L a y e d O u t & g t ; t r u e & l t ; / L a y e d O u t & g t ; & l t ; R o w & g t ; 5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 I L I   R E B A L A N S   Z A   T E K U U   9 2 1 2   P r i j .   s r e d .   u   S l j e d .   g o d .   f \ T a g I n f o \ F o r m u l a & l t ; / K e y & g t ; & l t ; / a : K e y & g t ; & l t ; a : V a l u e 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 I L I   R E B A L A N S   Z A   T E K U U   9 2 1 2   P r i j .   s r e d .   u   S l j e d .   g o d .   f \ T a g I n f o \ V r i j e d n o s t & l t ; / K e y & g t ; & l t ; / a : K e y & g t ; & l t ; a : V a l u e 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 I L I   R E B A L A N S   Z A   T E K U U   F I L T E R   f & l t ; / K e y & g t ; & l t ; / a : K e y & g t ; & l t ; a : V a l u e   i : t y p e = " M e a s u r e G r i d N o d e V i e w S t a t e " & g t ; & l t ; C o l u m n & g t ; 3 3 & l t ; / C o l u m n & g t ; & l t ; L a y e d O u t & g t ; t r u e & l t ; / L a y e d O u t & g t ; & l t ; R o w & g t ; 7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 I L I   R E B A L A N S   Z A   T E K U U   F I L T E R   f \ T a g I n f o \ F o r m u l a & l t ; / K e y & g t ; & l t ; / a : K e y & g t ; & l t ; a : V a l u e 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 I L I   R E B A L A N S   Z A   T E K U U   F I L T E R   f \ T a g I n f o \ V r i j e d n o s t & l t ; / K e y & g t ; & l t ; / a : K e y & g t ; & l t ; a : V a l u e 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T E K U I   P L A N   f & l t ; / K e y & g t ; & l t ; / a : K e y & g t ; & l t ; a : V a l u e   i : t y p e = " M e a s u r e G r i d N o d e V i e w S t a t e " & g t ; & l t ; C o l u m n & g t ; 3 4 & l t ; / C o l u m n & g t ; & l t ; L a y e d O u t & g t ; t r u e & l t ; / L a y e d O u t & g t ; & l t ; R o w & g t ; 2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T E K U I   P L A N   f \ T a g I n f o \ F o r m u l a & l t ; / K e y & g t ; & l t ; / a : K e y & g t ; & l t ; a : V a l u e 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T E K U I   P L A N   f \ T a g I n f o \ V r i j e d n o s t & l t ; / K e y & g t ; & l t ; / a : K e y & g t ; & l t ; a : V a l u e 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T E K U I   P L A N   9 2 1 1   P r i j .   s r e d .   i z   P r e t h .   f & l t ; / K e y & g t ; & l t ; / a : K e y & g t ; & l t ; a : V a l u e   i : t y p e = " M e a s u r e G r i d N o d e V i e w S t a t e " & g t ; & l t ; C o l u m n & g t ; 3 4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T E K U I   P L A N   9 2 1 1   P r i j .   s r e d .   i z   P r e t h .   f \ T a g I n f o \ F o r m u l a & l t ; / K e y & g t ; & l t ; / a : K e y & g t ; & l t ; a : V a l u e 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T E K U I   P L A N   9 2 1 1   P r i j .   s r e d .   i z   P r e t h .   f \ T a g I n f o \ V r i j e d n o s t & l t ; / K e y & g t ; & l t ; / a : K e y & g t ; & l t ; a : V a l u e 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T E K U I   P L A N   9 2 1 2   P r i j .   s r e d .   u   S l j e d .   g o d .   f & l t ; / K e y & g t ; & l t ; / a : K e y & g t ; & l t ; a : V a l u e   i : t y p e = " M e a s u r e G r i d N o d e V i e w S t a t e " & g t ; & l t ; C o l u m n & g t ; 3 4 & l t ; / C o l u m n & g t ; & l t ; L a y e d O u t & g t ; t r u e & l t ; / L a y e d O u t & g t ; & l t ; R o w & g t ; 5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T E K U I   P L A N   9 2 1 2   P r i j .   s r e d .   u   S l j e d .   g o d .   f \ T a g I n f o \ F o r m u l a & l t ; / K e y & g t ; & l t ; / a : K e y & g t ; & l t ; a : V a l u e 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T E K U I   P L A N   9 2 1 2   P r i j .   s r e d .   u   S l j e d .   g o d .   f \ T a g I n f o \ V r i j e d n o s t & l t ; / K e y & g t ; & l t ; / a : K e y & g t ; & l t ; a : V a l u e 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T E K U I   P L A N   F I L T E R   f & l t ; / K e y & g t ; & l t ; / a : K e y & g t ; & l t ; a : V a l u e   i : t y p e = " M e a s u r e G r i d N o d e V i e w S t a t e " & g t ; & l t ; C o l u m n & g t ; 3 4 & l t ; / C o l u m n & g t ; & l t ; L a y e d O u t & g t ; t r u e & l t ; / L a y e d O u t & g t ; & l t ; R o w & g t ; 7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T E K U I   P L A N   F I L T E R   f \ T a g I n f o \ F o r m u l a & l t ; / K e y & g t ; & l t ; / a : K e y & g t ; & l t ; a : V a l u e 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T E K U I   P L A N   F I L T E R   f \ T a g I n f o \ V r i j e d n o s t & l t ; / K e y & g t ; & l t ; / a : K e y & g t ; & l t ; a : V a l u e 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 T E K U A   /   I Z V R `E N J E   P R E T H O D N A )   f & l t ; / K e y & g t ; & l t ; / a : K e y & g t ; & l t ; a : V a l u e   i : t y p e = " M e a s u r e G r i d N o d e V i e w S t a t e " & g t ; & l t ; C o l u m n & g t ; 3 2 & l t ; / C o l u m n & g t ; & l t ; L a y e d O u t & g t ; t r u e & l t ; / L a y e d O u t & g t ; & l t ; R o w & g t ; 1 0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 T E K U A   /   I Z V R `E N J E   P R E T H O D N A )   f \ T a g I n f o \ F o r m u l a & l t ; / K e y & g t ; & l t ; / a : K e y & g t ; & l t ; a : V a l u e 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 T E K U A   /   I Z V R `E N J E   P R E T H O D N A )   f \ T a g I n f o \ V r i j e d n o s t & l t ; / K e y & g t ; & l t ; / a : K e y & g t ; & l t ; a : V a l u e 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 T E K U A   /   I Z V R `E N J E   P R E T H O D N A )   9 2 1 1   P r i j .   s r e d .   i z   P r e t h .   f & l t ; / K e y & g t ; & l t ; / a : K e y & g t ; & l t ; a : V a l u e   i : t y p e = " M e a s u r e G r i d N o d e V i e w S t a t e " & g t ; & l t ; C o l u m n & g t ; 3 2 & l t ; / C o l u m n & g t ; & l t ; L a y e d O u t & g t ; t r u e & l t ; / L a y e d O u t & g t ; & l t ; R o w & g t ; 1 2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 T E K U A   /   I Z V R `E N J E   P R E T H O D N A )   9 2 1 1   P r i j .   s r e d .   i z   P r e t h .   f \ T a g I n f o \ F o r m u l a & l t ; / K e y & g t ; & l t ; / a : K e y & g t ; & l t ; a : V a l u e 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 T E K U A   /   I Z V R `E N J E   P R E T H O D N A )   9 2 1 1   P r i j .   s r e d .   i z   P r e t h .   f \ T a g I n f o \ V r i j e d n o s t & l t ; / K e y & g t ; & l t ; / a : K e y & g t ; & l t ; a : V a l u e 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 T E K U A   /   I Z V R `E N J E   P R E T H O D N A )   9 2 1 2   P r i j .   s r e d .   u   S l j e d .   g o d .   f & l t ; / K e y & g t ; & l t ; / a : K e y & g t ; & l t ; a : V a l u e   i : t y p e = " M e a s u r e G r i d N o d e V i e w S t a t e " & g t ; & l t ; C o l u m n & g t ; 3 2 & l t ; / C o l u m n & g t ; & l t ; L a y e d O u t & g t ; t r u e & l t ; / L a y e d O u t & g t ; & l t ; R o w & g t ; 1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 T E K U A   /   I Z V R `E N J E   P R E T H O D N A )   9 2 1 2   P r i j .   s r e d .   u   S l j e d .   g o d .   f \ T a g I n f o \ F o r m u l a & l t ; / K e y & g t ; & l t ; / a : K e y & g t ; & l t ; a : V a l u e 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 T E K U A   /   I Z V R `E N J E   P R E T H O D N A )   9 2 1 2   P r i j .   s r e d .   u   S l j e d .   g o d .   f \ T a g I n f o \ V r i j e d n o s t & l t ; / K e y & g t ; & l t ; / a : K e y & g t ; & l t ; a : V a l u e 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 T E K U A   /   T E K U I   P L A N )   f & l t ; / K e y & g t ; & l t ; / a : K e y & g t ; & l t ; a : V a l u e   i : t y p e = " M e a s u r e G r i d N o d e V i e w S t a t e " & g t ; & l t ; C o l u m n & g t ; 3 3 & l t ; / C o l u m n & g t ; & l t ; L a y e d O u t & g t ; t r u e & l t ; / L a y e d O u t & g t ; & l t ; R o w & g t ; 1 0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 T E K U A   /   T E K U I   P L A N )   f \ T a g I n f o \ F o r m u l a & l t ; / K e y & g t ; & l t ; / a : K e y & g t ; & l t ; a : V a l u e 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 T E K U A   /   T E K U I   P L A N )   f \ T a g I n f o \ V r i j e d n o s t & l t ; / K e y & g t ; & l t ; / a : K e y & g t ; & l t ; a : V a l u e 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 T E K U A   /   T E K U I   P L A N )   9 2 1 1   P r i j .   s r e s .   i z   P r e t h .   f & l t ; / K e y & g t ; & l t ; / a : K e y & g t ; & l t ; a : V a l u e   i : t y p e = " M e a s u r e G r i d N o d e V i e w S t a t e " & g t ; & l t ; C o l u m n & g t ; 3 3 & l t ; / C o l u m n & g t ; & l t ; L a y e d O u t & g t ; t r u e & l t ; / L a y e d O u t & g t ; & l t ; R o w & g t ; 1 2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 T E K U A   /   T E K U I   P L A N )   9 2 1 1   P r i j .   s r e s .   i z   P r e t h .   f \ T a g I n f o \ F o r m u l a & l t ; / K e y & g t ; & l t ; / a : K e y & g t ; & l t ; a : V a l u e 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 T E K U A   /   T E K U I   P L A N )   9 2 1 1   P r i j .   s r e s .   i z   P r e t h .   f \ T a g I n f o \ V r i j e d n o s t & l t ; / K e y & g t ; & l t ; / a : K e y & g t ; & l t ; a : V a l u e 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 T E K U A   /   T E K U I   P L A N )   9 2 1 2   P r i j .   s r e s .   u   S l j e d .   g o d .   f & l t ; / K e y & g t ; & l t ; / a : K e y & g t ; & l t ; a : V a l u e   i : t y p e = " M e a s u r e G r i d N o d e V i e w S t a t e " & g t ; & l t ; C o l u m n & g t ; 3 3 & l t ; / C o l u m n & g t ; & l t ; L a y e d O u t & g t ; t r u e & l t ; / L a y e d O u t & g t ; & l t ; R o w & g t ; 1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 T E K U A   /   T E K U I   P L A N )   9 2 1 2   P r i j .   s r e s .   u   S l j e d .   g o d .   f \ T a g I n f o \ F o r m u l a & l t ; / K e y & g t ; & l t ; / a : K e y & g t ; & l t ; a : V a l u e 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 T E K U A   /   T E K U I   P L A N )   9 2 1 2   P r i j .   s r e s .   u   S l j e d .   g o d .   f \ T a g I n f o \ V r i j e d n o s t & l t ; / K e y & g t ; & l t ; / a : K e y & g t ; & l t ; a : V a l u e 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 T E K U A   /   T E K U I   P L A N )   F I L T E R   f & l t ; / K e y & g t ; & l t ; / a : K e y & g t ; & l t ; a : V a l u e   i : t y p e = " M e a s u r e G r i d N o d e V i e w S t a t e " & g t ; & l t ; C o l u m n & g t ; 3 3 & l t ; / C o l u m n & g t ; & l t ; L a y e d O u t & g t ; t r u e & l t ; / L a y e d O u t & g t ; & l t ; R o w & g t ; 1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 T E K U A   /   T E K U I   P L A N )   F I L T E R   f \ T a g I n f o \ F o r m u l a & l t ; / K e y & g t ; & l t ; / a : K e y & g t ; & l t ; a : V a l u e 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 T E K U A   /   T E K U I   P L A N )   F I L T E R   f \ T a g I n f o \ V r i j e d n o s t & l t ; / K e y & g t ; & l t ; / a : K e y & g t ; & l t ; a : V a l u e 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 T E K U A   /   I Z V R `E N J E   P R E T H O D N A )   F I L T E R   f & l t ; / K e y & g t ; & l t ; / a : K e y & g t ; & l t ; a : V a l u e   i : t y p e = " M e a s u r e G r i d N o d e V i e w S t a t e " & g t ; & l t ; C o l u m n & g t ; 3 2 & l t ; / C o l u m n & g t ; & l t ; L a y e d O u t & g t ; t r u e & l t ; / L a y e d O u t & g t ; & l t ; R o w & g t ; 1 5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 T E K U A   /   I Z V R `E N J E   P R E T H O D N A )   F I L T E R   f \ T a g I n f o \ F o r m u l a & l t ; / K e y & g t ; & l t ; / a : K e y & g t ; & l t ; a : V a l u e 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 T E K U A   /   I Z V R `E N J E   P R E T H O D N A )   F I L T E R   f \ T a g I n f o \ V r i j e d n o s t & l t ; / K e y & g t ; & l t ; / a : K e y & g t ; & l t ; a : V a l u e 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%   I Z V R `E N J E   T E K U A   f   R a s h o d i & l t ; / K e y & g t ; & l t ; / a : K e y & g t ; & l t ; a : V a l u e   i : t y p e = " M e a s u r e G r i d N o d e V i e w S t a t e " & g t ; & l t ; C o l u m n & g t ; 3 2 & l t ; / C o l u m n & g t ; & l t ; L a y e d O u t & g t ; t r u e & l t ; / L a y e d O u t & g t ; & l t ; R o w & g t ; 1 8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%   I Z V R `E N J E   T E K U A   f   R a s h o d i \ T a g I n f o \ F o r m u l a & l t ; / K e y & g t ; & l t ; / a : K e y & g t ; & l t ; a : V a l u e 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%   I Z V R `E N J E   T E K U A   f   R a s h o d i \ T a g I n f o \ V r i j e d n o s t & l t ; / K e y & g t ; & l t ; / a : K e y & g t ; & l t ; a : V a l u e 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%   I Z V R `E N J E   T E K U A   f   P r i h o d i & l t ; / K e y & g t ; & l t ; / a : K e y & g t ; & l t ; a : V a l u e   i : t y p e = " M e a s u r e G r i d N o d e V i e w S t a t e " & g t ; & l t ; C o l u m n & g t ; 3 2 & l t ; / C o l u m n & g t ; & l t ; L a y e d O u t & g t ; t r u e & l t ; / L a y e d O u t & g t ; & l t ; R o w & g t ; 2 0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%   I Z V R `E N J E   T E K U A   f   P r i h o d i \ T a g I n f o \ F o r m u l a & l t ; / K e y & g t ; & l t ; / a : K e y & g t ; & l t ; a : V a l u e 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%   I Z V R `E N J E   T E K U A   f   P r i h o d i \ T a g I n f o \ V r i j e d n o s t & l t ; / K e y & g t ; & l t ; / a : K e y & g t ; & l t ; a : V a l u e 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O R   S I F R A   I   N A Z I V   1 & l t ; / K e y & g t ; & l t ; / a : K e y & g t ; & l t ; a : V a l u e 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 B R O J   I   N A Z I V   1 & l t ; / K e y & g t ; & l t ; / a : K e y & g t ; & l t ; a : V a l u e   i : t y p e = " M e a s u r e G r i d N o d e V i e w S t a t e " & g t ; & l t ; C o l u m n & g t ; 1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 B R O J   I   N A Z I V   2 & l t ; / K e y & g t ; & l t ; / a : K e y & g t ; & l t ; a : V a l u e 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 B R O J   I   N A Z I V   3 & l t ; / K e y & g t ; & l t ; / a : K e y & g t ; & l t ; a : V a l u e   i : t y p e = " M e a s u r e G r i d N o d e V i e w S t a t e " & g t ; & l t ; C o l u m n & g t ; 2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 B R O J   I   N A Z I V   4 & l t ; / K e y & g t ; & l t ; / a : K e y & g t ; & l t ; a : V a l u e   i : t y p e = " M e a s u r e G r i d N o d e V i e w S t a t e " & g t ; & l t ; C o l u m n & g t ; 2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u n k c i j s k a     k l a s i f i k a c i j a   1 & l t ; / K e y & g t ; & l t ; / a : K e y & g t ; & l t ; a : V a l u e 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u n k c i j s k a     k l a s i f i k a c i j a   2 & l t ; / K e y & g t ; & l t ; / a : K e y & g t ; & l t ; a : V a l u e 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l a n   z a   2 0 2 2 .   E U R & l t ; / K e y & g t ; & l t ; / a : K e y & g t ; & l t ; a : V a l u e 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r ae n j e   z a   2 0 2 2 .   E U R & l t ; / K e y & g t ; & l t ; / a : K e y & g t ; & l t ; a : V a l u e   i : t y p e = " M e a s u r e G r i d N o d e V i e w S t a t e " & g t ; & l t ; C o l u m n & g t ; 1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O R N I                       P l a n   z a   2 0 2 3 .   E U R & l t ; / K e y & g t ; & l t ; / a : K e y & g t ; & l t ; a : V a l u e 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r ae n j e   z a   2 0 2 3 .   E U R & l t ; / K e y & g t ; & l t ; / a : K e y & g t ; & l t ; a : V a l u e 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l a n   z a   2 0 2 4 .   E U R & l t ; / K e y & g t ; & l t ; / a : K e y & g t ; & l t ; a : V a l u e 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j e k c i j a   z a   2 0 2 5 .   E U R & l t ; / K e y & g t ; & l t ; / a : K e y & g t ; & l t ; a : V a l u e 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j e k c i j a   z a   2 0 2 6 .   E U R & l t ; / K e y & g t ; & l t ; / a : K e y & g t ; & l t ; a : V a l u e   i : t y p e = " M e a s u r e G r i d N o d e V i e w S t a t e " & g t ; & l t ; C o l u m n & g t ; 2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r ae n j e   0 1 . 0 1 . - 3 0 . 0 6 . 2 0 2 2 . & l t ; / K e y & g t ; & l t ; / a : K e y & g t ; & l t ; a : V a l u e 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O R N I   /   T E K U I                                                       P l a n   z a   2 0 2 3 . & l t ; / K e y & g t ; & l t ; / a : K e y & g t ; & l t ; a : V a l u e   i : t y p e = " M e a s u r e G r i d N o d e V i e w S t a t e " & g t ; & l t ; C o l u m n & g t ; 2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r ae n j e   0 1 . 0 1 . - 3 0 . 0 6 . 2 0 2 3 . & l t ; / K e y & g t ; & l t ; / a : K e y & g t ; & l t ; a : V a l u e   i : t y p e = " M e a s u r e G r i d N o d e V i e w S t a t e " & g t ; & l t ; C o l u m n & g t ; 2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d e k s & l t ; / K e y & g t ; & l t ; / a : K e y & g t ; & l t ; a : V a l u e   i : t y p e = " M e a s u r e G r i d N o d e V i e w S t a t e " & g t ; & l t ; C o l u m n & g t ; 2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d e k s 2 & l t ; / K e y & g t ; & l t ; / a : K e y & g t ; & l t ; a : V a l u e   i : t y p e = " M e a s u r e G r i d N o d e V i e w S t a t e " & g t ; & l t ; C o l u m n & g t ; 2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R `E N J E   P R E T H O D N A & l t ; / K e y & g t ; & l t ; / a : K e y & g t ; & l t ; a : V a l u e   i : t y p e = " M e a s u r e G r i d N o d e V i e w S t a t e " & g t ; & l t ; C o l u m n & g t ; 3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O R N I   P L A N   I L I   R E B A L A N S   Z A   T E K U U & l t ; / K e y & g t ; & l t ; / a : K e y & g t ; & l t ; a : V a l u e   i : t y p e = " M e a s u r e G r i d N o d e V i e w S t a t e " & g t ; & l t ; C o l u m n & g t ; 3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E K U I   P L A N & l t ; / K e y & g t ; & l t ; / a : K e y & g t ; & l t ; a : V a l u e   i : t y p e = " M e a s u r e G r i d N o d e V i e w S t a t e " & g t ; & l t ; C o l u m n & g t ; 3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R `E N J E   T E K U A & l t ; / K e y & g t ; & l t ; / a : K e y & g t ; & l t ; a : V a l u e   i : t y p e = " M e a s u r e G r i d N o d e V i e w S t a t e " & g t ; & l t ; C o l u m n & g t ; 3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D E K S   1 & l t ; / K e y & g t ; & l t ; / a : K e y & g t ; & l t ; a : V a l u e   i : t y p e = " M e a s u r e G r i d N o d e V i e w S t a t e " & g t ; & l t ; C o l u m n & g t ; 2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D E K S 3 & l t ; / K e y & g t ; & l t ; / a : K e y & g t ; & l t ; a : V a l u e   i : t y p e = " M e a s u r e G r i d N o d e V i e w S t a t e " & g t ; & l t ; C o l u m n & g t ; 3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A Z D J E L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L A V A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L A V N I   P R O G R A M & l t ; / K e y & g t ; & l t ; / a : K e y & g t ; & l t ; a : V a l u e 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G R A M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O D P R O G R A M   `I F R A   I   N A Z I V & l t ; / K e y & g t ; & l t ; / a : K e y & g t ; & l t ; a : V a l u e 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O R   S I F R A   I   N A Z I V   2 & l t ; / K e y & g t ; & l t ; / a : K e y & g t ; & l t ; a : V a l u e 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 1 & l t ; / K e y & g t ; & l t ; / a : K e y & g t ; & l t ; a : V a l u e 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 2 & l t ; / K e y & g t ; & l t ; / a : K e y & g t ; & l t ; a : V a l u e   i : t y p e = " M e a s u r e G r i d N o d e V i e w S t a t e " & g t ; & l t ; C o l u m n & g t ; 1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 3 & l t ; / K e y & g t ; & l t ; / a : K e y & g t ; & l t ; a : V a l u e   i : t y p e = " M e a s u r e G r i d N o d e V i e w S t a t e " & g t ; & l t ; C o l u m n & g t ; 1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 4 & l t ; / K e y & g t ; & l t ; / a : K e y & g t ; & l t ; a : V a l u e   i : t y p e = " M e a s u r e G r i d N o d e V i e w S t a t e " & g t ; & l t ; C o l u m n & g t ; 1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 2   -   L e g e n d a & l t ; / K e y & g t ; & l t ; / a : K e y & g t ; & l t ; a : V a l u e   i : t y p e = " M e a s u r e G r i d N o d e V i e w S t a t e " & g t ; & l t ; C o l u m n & g t ; 3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  o f   P r o j e k c i j a   z a   2 0 2 5 .   E U R & a m p ; g t ; - & a m p ; l t ; M e a s u r e s \ P r o j e k c i j a   z a   2 0 2 5 .   E U R & a m p ; g t ; & l t ; / K e y & g t ; & l t ; / a : K e y & g t ; & l t ; a : V a l u e 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  o f   P r o j e k c i j a   z a   2 0 2 5 .   E U R & a m p ; g t ; - & a m p ; l t ; M e a s u r e s \ P r o j e k c i j a   z a   2 0 2 5 .   E U R & a m p ; g t ; \ C O L U M N & l t ; / K e y & g t ; & l t ; / a : K e y & g t ; & l t ; a : V a l u e 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  o f   P r o j e k c i j a   z a   2 0 2 5 .   E U R & a m p ; g t ; - & a m p ; l t ; M e a s u r e s \ P r o j e k c i j a   z a   2 0 2 5 .   E U R & a m p ; g t ; \ M E A S U R E & l t ; / K e y & g t ; & l t ; / a : K e y & g t ; & l t ; a : V a l u e 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Z b r o j   r e s u r s a   P l a n   z a   2 0 2 4 .   E U R & a m p ; g t ; - & a m p ; l t ; M e a s u r e s \ P l a n   z a   2 0 2 4 .   E U R & a m p ; g t ; & l t ; / K e y & g t ; & l t ; / a : K e y & g t ; & l t ; a : V a l u e 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Z b r o j   r e s u r s a   P l a n   z a   2 0 2 4 .   E U R & a m p ; g t ; - & a m p ; l t ; M e a s u r e s \ P l a n   z a   2 0 2 4 .   E U R & a m p ; g t ; \ C O L U M N & l t ; / K e y & g t ; & l t ; / a : K e y & g t ; & l t ; a : V a l u e 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Z b r o j   r e s u r s a   P l a n   z a   2 0 2 4 .   E U R & a m p ; g t ; - & a m p ; l t ; M e a s u r e s \ P l a n   z a   2 0 2 4 .   E U R & a m p ; g t ; \ M E A S U R E & l t ; / K e y & g t ; & l t ; / a : K e y & g t ; & l t ; a : V a l u e 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Z b r o j   r e s u r s a   I Z V O R N I                       P l a n   z a   2 0 2 3 .   E U R & a m p ; g t ; - & a m p ; l t ; M e a s u r e s \ I Z V O R N I                       P l a n   z a   2 0 2 3 .   E U R & a m p ; g t ; & l t ; / K e y & g t ; & l t ; / a : K e y & g t ; & l t ; a : V a l u e 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Z b r o j   r e s u r s a   I Z V O R N I                       P l a n   z a   2 0 2 3 .   E U R & a m p ; g t ; - & a m p ; l t ; M e a s u r e s \ I Z V O R N I                       P l a n   z a   2 0 2 3 .   E U R & a m p ; g t ; \ C O L U M N & l t ; / K e y & g t ; & l t ; / a : K e y & g t ; & l t ; a : V a l u e 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Z b r o j   r e s u r s a   I Z V O R N I                       P l a n   z a   2 0 2 3 .   E U R & a m p ; g t ; - & a m p ; l t ; M e a s u r e s \ I Z V O R N I                       P l a n   z a   2 0 2 3 .   E U R & a m p ; g t ; \ M E A S U R E & l t ; / K e y & g t ; & l t ; / a : K e y & g t ; & l t ; a : V a l u e 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Z b r o j   r e s u r s a   I z v r ae n j e   0 1 . 0 1 . - 3 0 . 0 6 . 2 0 2 2 . & a m p ; g t ; - & a m p ; l t ; M e a s u r e s \ I z v r ae n j e   0 1 . 0 1 . - 3 0 . 0 6 . 2 0 2 2 . & a m p ; g t ; & l t ; / K e y & g t ; & l t ; / a : K e y & g t ; & l t ; a : V a l u e 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Z b r o j   r e s u r s a   I z v r ae n j e   0 1 . 0 1 . - 3 0 . 0 6 . 2 0 2 2 . & a m p ; g t ; - & a m p ; l t ; M e a s u r e s \ I z v r ae n j e   0 1 . 0 1 . - 3 0 . 0 6 . 2 0 2 2 . & a m p ; g t ; \ C O L U M N & l t ; / K e y & g t ; & l t ; / a : K e y & g t ; & l t ; a : V a l u e 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Z b r o j   r e s u r s a   I z v r ae n j e   0 1 . 0 1 . - 3 0 . 0 6 . 2 0 2 2 . & a m p ; g t ; - & a m p ; l t ; M e a s u r e s \ I z v r ae n j e   0 1 . 0 1 . - 3 0 . 0 6 . 2 0 2 2 . & a m p ; g t ; \ M E A S U R E & l t ; / K e y & g t ; & l t ; / a : K e y & g t ; & l t ; a : V a l u e 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Z b r o j   r e s u r s a   I Z V R `E N J E   T E K U A & a m p ; g t ; - & a m p ; l t ; M e a s u r e s \ I Z V R `E N J E   T E K U A & a m p ; g t ; & l t ; / K e y & g t ; & l t ; / a : K e y & g t ; & l t ; a : V a l u e 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Z b r o j   r e s u r s a   I Z V R `E N J E   T E K U A & a m p ; g t ; - & a m p ; l t ; M e a s u r e s \ I Z V R `E N J E   T E K U A & a m p ; g t ; \ C O L U M N & l t ; / K e y & g t ; & l t ; / a : K e y & g t ; & l t ; a : V a l u e 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Z b r o j   r e s u r s a   I Z V R `E N J E   T E K U A & a m p ; g t ; - & a m p ; l t ; M e a s u r e s \ I Z V R `E N J E   T E K U A & a m p ; g t ; \ M E A S U R E & l t ; / K e y & g t ; & l t ; / a : K e y & g t ; & l t ; a : V a l u e 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/ A r r a y O f D i a g r a m M a n a g e r . S e r i a l i z a b l e D i a g r a m & g t ; < / C u s t o m C o n t e n t > < / G e m i n i > 
</file>

<file path=customXml/item6.xml>��< ? x m l   v e r s i o n = " 1 . 0 "   e n c o d i n g = " U T F - 1 6 " ? > < G e m i n i   x m l n s = " h t t p : / / g e m i n i / p i v o t c u s t o m i z a t i o n / 3 e 3 b 2 d b 4 - 0 6 8 c - 4 5 e f - b d 8 3 - 6 8 d 8 a f f 4 a 1 9 2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0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61.xml>��< ? x m l   v e r s i o n = " 1 . 0 "   e n c o d i n g = " U T F - 1 6 " ? > < G e m i n i   x m l n s = " h t t p : / / g e m i n i / p i v o t c u s t o m i z a t i o n / 3 f 8 9 5 c 9 6 - a e 9 5 - 4 9 d 0 - 9 4 c 4 - a 8 2 9 8 9 9 8 b 1 3 2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 I Z V R `E N J E   P R E T H O D N A   f < / M e a s u r e N a m e > < D i s p l a y N a m e > I Z V R `E N J E   P R E T H O D N A   f < / D i s p l a y N a m e > < V i s i b l e > F a l s e < / V i s i b l e > < / i t e m > < i t e m > < M e a s u r e N a m e > I Z V R `E N J E   P R E T H O D N A   9 2 1 1   P r i j .   s r e d .   i z   P r e t h .   f < / M e a s u r e N a m e > < D i s p l a y N a m e > I Z V R `E N J E   P R E T H O D N A   9 2 1 1   P r i j .   s r e d .   i z   P r e t h .   f < / D i s p l a y N a m e > < V i s i b l e > F a l s e < / V i s i b l e > < / i t e m > < i t e m > < M e a s u r e N a m e > I Z V R `E N J E   P R E T H O D N A   9 2 1 2   P r i j .   s r e d .   u   S l j e d .   g o d .   f < / M e a s u r e N a m e > < D i s p l a y N a m e > I Z V R `E N J E   P R E T H O D N A   9 2 1 2   P r i j .   s r e d .   u   S l j e d .   g o d .   f < / D i s p l a y N a m e > < V i s i b l e > F a l s e < / V i s i b l e > < / i t e m > < i t e m > < M e a s u r e N a m e > I Z V R `E N J E   P R E T H O D N A   F I L T E R   f < / M e a s u r e N a m e > < D i s p l a y N a m e > I Z V R `E N J E   P R E T H O D N A   F I L T E R   f < / D i s p l a y N a m e > < V i s i b l e > F a l s e < / V i s i b l e > < / i t e m > < i t e m > < M e a s u r e N a m e > I Z V R `E N J E   T E K U A   f < / M e a s u r e N a m e > < D i s p l a y N a m e > I Z V R `E N J E   T E K U A   f < / D i s p l a y N a m e > < V i s i b l e > F a l s e < / V i s i b l e > < / i t e m > < i t e m > < M e a s u r e N a m e > I Z V R `E N J E   T E K U A   9 2 1 1   P r i j .   s r e d .   i z   P r e t h .   f < / M e a s u r e N a m e > < D i s p l a y N a m e > I Z V R `E N J E   T E K U A   9 2 1 1   P r i j .   s r e d .   i z   P r e t h .   f < / D i s p l a y N a m e > < V i s i b l e > F a l s e < / V i s i b l e > < / i t e m > < i t e m > < M e a s u r e N a m e > I Z V R `E N J E   T E K U A   9 2 1 2   P r i j .   s r e d .   u   S l j e d .   f < / M e a s u r e N a m e > < D i s p l a y N a m e > I Z V R `E N J E   T E K U A   9 2 1 2   P r i j .   s r e d .   u   S l j e d .   f < / D i s p l a y N a m e > < V i s i b l e > F a l s e < / V i s i b l e > < / i t e m > < i t e m > < M e a s u r e N a m e > I Z V R `E N J E   T E K U A   F I L T E R   f < / M e a s u r e N a m e > < D i s p l a y N a m e > I Z V R `E N J E   T E K U A   F I L T E R   f < / D i s p l a y N a m e > < V i s i b l e > F a l s e < / V i s i b l e > < / i t e m > < i t e m > < M e a s u r e N a m e > I Z V O R N I   P L A N   I L I   R E B A L A N S   Z A   T E K U U   f < / M e a s u r e N a m e > < D i s p l a y N a m e > I Z V O R N I   P L A N   I L I   R E B A L A N S   Z A   T E K U U   f < / D i s p l a y N a m e > < V i s i b l e > F a l s e < / V i s i b l e > < / i t e m > < i t e m > < M e a s u r e N a m e > I Z V O R N I   P L A N   I L I   R E B A L A N S   Z A   T E K U U   9 2 1 1   P r i j .   s r e d .   i z   P r e t h .   f < / M e a s u r e N a m e > < D i s p l a y N a m e > I Z V O R N I   P L A N   I L I   R E B A L A N S   Z A   T E K U U   9 2 1 1   P r i j .   s r e d .   i z   P r e t h .   f < / D i s p l a y N a m e > < V i s i b l e > F a l s e < / V i s i b l e > < / i t e m > < i t e m > < M e a s u r e N a m e > I Z V O R N I   P L A N   I L I   R E B A L A N S   Z A   T E K U U   9 2 1 2   P r i j .   s r e d .   u   S l j e d .   g o d .   f < / M e a s u r e N a m e > < D i s p l a y N a m e > I Z V O R N I   P L A N   I L I   R E B A L A N S   Z A   T E K U U   9 2 1 2   P r i j .   s r e d .   u   S l j e d .   g o d .   f < / D i s p l a y N a m e > < V i s i b l e > F a l s e < / V i s i b l e > < / i t e m > < i t e m > < M e a s u r e N a m e > I Z V O R N I   P L A N   I L I   R E B A L A N S   Z A   T E K U U   F I L T E R   f < / M e a s u r e N a m e > < D i s p l a y N a m e > I Z V O R N I   P L A N   I L I   R E B A L A N S   Z A   T E K U U   F I L T E R   f < / D i s p l a y N a m e > < V i s i b l e > F a l s e < / V i s i b l e > < / i t e m > < i t e m > < M e a s u r e N a m e > T E K U I   P L A N   f < / M e a s u r e N a m e > < D i s p l a y N a m e > T E K U I   P L A N   f < / D i s p l a y N a m e > < V i s i b l e > F a l s e < / V i s i b l e > < / i t e m > < i t e m > < M e a s u r e N a m e > T E K U I   P L A N   9 2 1 1   P r i j .   s r e d .   i z   P r e t h .   f < / M e a s u r e N a m e > < D i s p l a y N a m e > T E K U I   P L A N   9 2 1 1   P r i j .   s r e d .   i z   P r e t h .   f < / D i s p l a y N a m e > < V i s i b l e > F a l s e < / V i s i b l e > < / i t e m > < i t e m > < M e a s u r e N a m e > T E K U I   P L A N   9 2 1 2   P r i j .   s r e d .   u   S l j e d .   g o d .   f < / M e a s u r e N a m e > < D i s p l a y N a m e > T E K U I   P L A N   9 2 1 2   P r i j .   s r e d .   u   S l j e d .   g o d .   f < / D i s p l a y N a m e > < V i s i b l e > F a l s e < / V i s i b l e > < / i t e m > < i t e m > < M e a s u r e N a m e > T E K U I   P L A N   F I L T E R   f < / M e a s u r e N a m e > < D i s p l a y N a m e > T E K U I   P L A N   F I L T E R   f < / D i s p l a y N a m e > < V i s i b l e > F a l s e < / V i s i b l e > < / i t e m > < i t e m > < M e a s u r e N a m e > I n d e k s   ( I Z V R `E N J E   T E K U A   /   I Z V R `E N J E   P R E T H O D N A )   f < / M e a s u r e N a m e > < D i s p l a y N a m e > I n d e k s   ( I Z V R `E N J E   T E K U A   /   I Z V R `E N J E   P R E T H O D N A )   f < / D i s p l a y N a m e > < V i s i b l e > F a l s e < / V i s i b l e > < / i t e m > < i t e m > < M e a s u r e N a m e > I n d e k s   ( I Z V R `E N J E   T E K U A   /   I Z V R `E N J E   P R E T H O D N A )   9 2 1 1   P r i j .   s r e d .   i z   P r e t h .   f < / M e a s u r e N a m e > < D i s p l a y N a m e > I n d e k s   ( I Z V R `E N J E   T E K U A   /   I Z V R `E N J E   P R E T H O D N A )   9 2 1 1   P r i j .   s r e d .   i z   P r e t h .   f < / D i s p l a y N a m e > < V i s i b l e > F a l s e < / V i s i b l e > < / i t e m > < i t e m > < M e a s u r e N a m e > I n d e k s   ( I Z V R `E N J E   T E K U A   /   I Z V R `E N J E   P R E T H O D N A )   9 2 1 2   P r i j .   s r e d .   u   S l j e d .   g o d .   f < / M e a s u r e N a m e > < D i s p l a y N a m e > I n d e k s   ( I Z V R `E N J E   T E K U A   /   I Z V R `E N J E   P R E T H O D N A )   9 2 1 2   P r i j .   s r e d .   u   S l j e d .   g o d .   f < / D i s p l a y N a m e > < V i s i b l e > F a l s e < / V i s i b l e > < / i t e m > < i t e m > < M e a s u r e N a m e > I n d e k s   ( I Z V R `E N J E   T E K U A   /   T E K U I   P L A N )   f < / M e a s u r e N a m e > < D i s p l a y N a m e > I n d e k s   ( I Z V R `E N J E   T E K U A   /   T E K U I   P L A N )   f < / D i s p l a y N a m e > < V i s i b l e > F a l s e < / V i s i b l e > < / i t e m > < i t e m > < M e a s u r e N a m e > I n d e k s   ( I Z V R `E N J E   T E K U A   /   T E K U I   P L A N )   9 2 1 1   P r i j .   s r e s .   i z   P r e t h .   f < / M e a s u r e N a m e > < D i s p l a y N a m e > I n d e k s   ( I Z V R `E N J E   T E K U A   /   T E K U I   P L A N )   9 2 1 1   P r i j .   s r e s .   i z   P r e t h .   f < / D i s p l a y N a m e > < V i s i b l e > F a l s e < / V i s i b l e > < / i t e m > < i t e m > < M e a s u r e N a m e > I n d e k s   ( I Z V R `E N J E   T E K U A   /   T E K U I   P L A N )   9 2 1 2   P r i j .   s r e s .   u   S l j e d .   g o d .   f < / M e a s u r e N a m e > < D i s p l a y N a m e > I n d e k s   ( I Z V R `E N J E   T E K U A   /   T E K U I   P L A N )   9 2 1 2   P r i j .   s r e s .   u   S l j e d .   g o d .   f < / D i s p l a y N a m e > < V i s i b l e > F a l s e < / V i s i b l e > < / i t e m > < i t e m > < M e a s u r e N a m e > I n d e k s   ( I Z V R `E N J E   T E K U A   /   T E K U I   P L A N )   F I L T E R   f < / M e a s u r e N a m e > < D i s p l a y N a m e > I n d e k s   ( I Z V R `E N J E   T E K U A   /   T E K U I   P L A N )   F I L T E R   f < / D i s p l a y N a m e > < V i s i b l e > F a l s e < / V i s i b l e > < / i t e m > < i t e m > < M e a s u r e N a m e > I n d e k s   ( I Z V R `E N J E   T E K U A   /   I Z V R `E N J E   P R E T H O D N A )   F I L T E R   f < / M e a s u r e N a m e > < D i s p l a y N a m e > I n d e k s   ( I Z V R `E N J E   T E K U A   /   I Z V R `E N J E   P R E T H O D N A )   F I L T E R   f 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2.xml>��< ? x m l   v e r s i o n = " 1 . 0 "   e n c o d i n g = " U T F - 1 6 " ? > < G e m i n i   x m l n s = " h t t p : / / g e m i n i / p i v o t c u s t o m i z a t i o n / 6 7 7 5 0 5 1 3 - 4 6 e 7 - 4 7 f a - 9 f 6 7 - 1 7 e 3 c 4 4 4 3 7 d e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3.xml>��< ? x m l   v e r s i o n = " 1 . 0 "   e n c o d i n g = " U T F - 1 6 " ? > < G e m i n i   x m l n s = " h t t p : / / g e m i n i / p i v o t c u s t o m i z a t i o n / 7 2 6 3 4 4 2 e - 1 c 2 5 - 4 8 b f - a e b 6 - b 9 0 6 7 f 0 a 4 9 5 1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4.xml>��< ? x m l   v e r s i o n = " 1 . 0 "   e n c o d i n g = " U T F - 1 6 " ? > < G e m i n i   x m l n s = " h t t p : / / g e m i n i / p i v o t c u s t o m i z a t i o n / 4 8 3 9 c d c 4 - e 1 2 f - 4 3 6 3 - b c d 7 - 4 d 8 5 7 e 5 4 b 3 d 0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5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66.xml>��< ? x m l   v e r s i o n = " 1 . 0 "   e n c o d i n g = " U T F - 1 6 " ? > < G e m i n i   x m l n s = " h t t p : / / g e m i n i / p i v o t c u s t o m i z a t i o n / b 1 f a 5 2 e 1 - b a a 7 - 4 e 8 f - a d 3 9 - 0 7 c 6 5 4 9 f 6 4 5 a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7.xml>��< ? x m l   v e r s i o n = " 1 . 0 "   e n c o d i n g = " U T F - 1 6 " ? > < G e m i n i   x m l n s = " h t t p : / / g e m i n i / p i v o t c u s t o m i z a t i o n / 9 4 0 1 8 5 8 e - f c a 8 - 4 c f 8 - 9 a 7 1 - 9 9 3 8 7 8 c 2 4 2 5 1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8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69.xml>��< ? x m l   v e r s i o n = " 1 . 0 "   e n c o d i n g = " U T F - 1 6 " ? > < G e m i n i   x m l n s = " h t t p : / / g e m i n i / p i v o t c u s t o m i z a t i o n / d 0 a f 5 2 c b - f 7 8 6 - 4 0 8 7 - 8 1 e b - 0 3 1 3 d 2 8 b f 6 8 8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7 0 6 6 8 4 6 7 - b b 1 0 - 4 a b d - b f 9 6 - 6 1 d 0 1 2 7 a 2 9 8 b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0.xml>��< ? x m l   v e r s i o n = " 1 . 0 "   e n c o d i n g = " U T F - 1 6 " ? > < G e m i n i   x m l n s = " h t t p : / / g e m i n i / p i v o t c u s t o m i z a t i o n / 9 b a 0 a 8 f f - c 8 3 d - 4 8 e e - b a 0 0 - e a 9 0 4 8 3 3 0 f a a " > < C u s t o m C o n t e n t > < ! [ C D A T A [ < ? x m l   v e r s i o n = " 1 . 0 "   e n c o d i n g = " u t f - 1 6 " ? > < S e t t i n g s > < C a l c u l a t e d F i e l d s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1.xml>��< ? x m l   v e r s i o n = " 1 . 0 "   e n c o d i n g = " U T F - 1 6 " ? > < G e m i n i   x m l n s = " h t t p : / / g e m i n i / p i v o t c u s t o m i z a t i o n / 3 4 9 e 7 5 c 8 - 2 1 5 f - 4 d 8 8 - b 0 7 2 - 0 4 a f d b b 2 b d c 2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2.xml>��< ? x m l   v e r s i o n = " 1 . 0 "   e n c o d i n g = " U T F - 1 6 " ? > < G e m i n i   x m l n s = " h t t p : / / g e m i n i / p i v o t c u s t o m i z a t i o n / T a b l e O r d e r " > < C u s t o m C o n t e n t > < ! [ C D A T A [ B a z a Z a U p i t _ 0 9 4 d b d 0 b - e f a 6 - 4 3 1 2 - 9 9 f b - f b a 0 1 b 8 3 8 2 2 c ] ] > < / C u s t o m C o n t e n t > < / G e m i n i > 
</file>

<file path=customXml/item73.xml>��< ? x m l   v e r s i o n = " 1 . 0 "   e n c o d i n g = " U T F - 1 6 " ? > < G e m i n i   x m l n s = " h t t p : / / g e m i n i / p i v o t c u s t o m i z a t i o n / f a 2 a a 0 3 4 - 5 2 2 b - 4 c 2 d - a e c b - d d f 5 1 2 9 e c 3 c 1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4.xml>��< ? x m l   v e r s i o n = " 1 . 0 "   e n c o d i n g = " U T F - 1 6 " ? > < G e m i n i   x m l n s = " h t t p : / / g e m i n i / p i v o t c u s t o m i z a t i o n / 8 0 b b f e b c - e e d c - 4 1 6 e - 8 b 7 5 - 5 f 5 c 3 9 a 2 a c 6 7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 I Z V R `E N J E   P R E T H O D N A   f < / M e a s u r e N a m e > < D i s p l a y N a m e > I Z V R `E N J E   P R E T H O D N A   f < / D i s p l a y N a m e > < V i s i b l e > F a l s e < / V i s i b l e > < / i t e m > < i t e m > < M e a s u r e N a m e > I Z V R `E N J E   P R E T H O D N A   9 2 1 1   P r i j .   s r e d .   i z   P r e t h .   f < / M e a s u r e N a m e > < D i s p l a y N a m e > I Z V R `E N J E   P R E T H O D N A   9 2 1 1   P r i j .   s r e d .   i z   P r e t h .   f < / D i s p l a y N a m e > < V i s i b l e > F a l s e < / V i s i b l e > < / i t e m > < i t e m > < M e a s u r e N a m e > I Z V R `E N J E   P R E T H O D N A   9 2 1 2   P r i j .   s r e d .   u   S l j e d .   g o d .   f < / M e a s u r e N a m e > < D i s p l a y N a m e > I Z V R `E N J E   P R E T H O D N A   9 2 1 2   P r i j .   s r e d .   u   S l j e d .   g o d .   f < / D i s p l a y N a m e > < V i s i b l e > F a l s e < / V i s i b l e > < / i t e m > < i t e m > < M e a s u r e N a m e > I Z V R `E N J E   P R E T H O D N A   F I L T E R   f < / M e a s u r e N a m e > < D i s p l a y N a m e > I Z V R `E N J E   P R E T H O D N A   F I L T E R   f < / D i s p l a y N a m e > < V i s i b l e > F a l s e < / V i s i b l e > < / i t e m > < i t e m > < M e a s u r e N a m e > I Z V R `E N J E   T E K U A   f < / M e a s u r e N a m e > < D i s p l a y N a m e > I Z V R `E N J E   T E K U A   f < / D i s p l a y N a m e > < V i s i b l e > F a l s e < / V i s i b l e > < / i t e m > < i t e m > < M e a s u r e N a m e > I Z V R `E N J E   T E K U A   9 2 1 1   P r i j .   s r e d .   i z   P r e t h .   f < / M e a s u r e N a m e > < D i s p l a y N a m e > I Z V R `E N J E   T E K U A   9 2 1 1   P r i j .   s r e d .   i z   P r e t h .   f < / D i s p l a y N a m e > < V i s i b l e > F a l s e < / V i s i b l e > < / i t e m > < i t e m > < M e a s u r e N a m e > I Z V R `E N J E   T E K U A   9 2 1 2   P r i j .   s r e d .   u   S l j e d .   f < / M e a s u r e N a m e > < D i s p l a y N a m e > I Z V R `E N J E   T E K U A   9 2 1 2   P r i j .   s r e d .   u   S l j e d .   f < / D i s p l a y N a m e > < V i s i b l e > F a l s e < / V i s i b l e > < / i t e m > < i t e m > < M e a s u r e N a m e > I Z V R `E N J E   T E K U A   F I L T E R   f < / M e a s u r e N a m e > < D i s p l a y N a m e > I Z V R `E N J E   T E K U A   F I L T E R   f < / D i s p l a y N a m e > < V i s i b l e > F a l s e < / V i s i b l e > < / i t e m > < i t e m > < M e a s u r e N a m e > I Z V O R N I   P L A N   I L I   R E B A L A N S   Z A   T E K U U   f < / M e a s u r e N a m e > < D i s p l a y N a m e > I Z V O R N I   P L A N   I L I   R E B A L A N S   Z A   T E K U U   f < / D i s p l a y N a m e > < V i s i b l e > F a l s e < / V i s i b l e > < / i t e m > < i t e m > < M e a s u r e N a m e > I Z V O R N I   P L A N   I L I   R E B A L A N S   Z A   T E K U U   9 2 1 1   P r i j .   s r e d .   i z   P r e t h .   f < / M e a s u r e N a m e > < D i s p l a y N a m e > I Z V O R N I   P L A N   I L I   R E B A L A N S   Z A   T E K U U   9 2 1 1   P r i j .   s r e d .   i z   P r e t h .   f < / D i s p l a y N a m e > < V i s i b l e > F a l s e < / V i s i b l e > < / i t e m > < i t e m > < M e a s u r e N a m e > I Z V O R N I   P L A N   I L I   R E B A L A N S   Z A   T E K U U   9 2 1 2   P r i j .   s r e d .   u   S l j e d .   g o d .   f < / M e a s u r e N a m e > < D i s p l a y N a m e > I Z V O R N I   P L A N   I L I   R E B A L A N S   Z A   T E K U U   9 2 1 2   P r i j .   s r e d .   u   S l j e d .   g o d .   f < / D i s p l a y N a m e > < V i s i b l e > F a l s e < / V i s i b l e > < / i t e m > < i t e m > < M e a s u r e N a m e > I Z V O R N I   P L A N   I L I   R E B A L A N S   Z A   T E K U U   F I L T E R   f < / M e a s u r e N a m e > < D i s p l a y N a m e > I Z V O R N I   P L A N   I L I   R E B A L A N S   Z A   T E K U U   F I L T E R   f < / D i s p l a y N a m e > < V i s i b l e > F a l s e < / V i s i b l e > < / i t e m > < i t e m > < M e a s u r e N a m e > T E K U I   P L A N   f < / M e a s u r e N a m e > < D i s p l a y N a m e > T E K U I   P L A N   f < / D i s p l a y N a m e > < V i s i b l e > F a l s e < / V i s i b l e > < / i t e m > < i t e m > < M e a s u r e N a m e > T E K U I   P L A N   9 2 1 1   P r i j .   s r e d .   i z   P r e t h .   f < / M e a s u r e N a m e > < D i s p l a y N a m e > T E K U I   P L A N   9 2 1 1   P r i j .   s r e d .   i z   P r e t h .   f < / D i s p l a y N a m e > < V i s i b l e > F a l s e < / V i s i b l e > < / i t e m > < i t e m > < M e a s u r e N a m e > T E K U I   P L A N   9 2 1 2   P r i j .   s r e d .   u   S l j e d .   g o d .   f < / M e a s u r e N a m e > < D i s p l a y N a m e > T E K U I   P L A N   9 2 1 2   P r i j .   s r e d .   u   S l j e d .   g o d .   f < / D i s p l a y N a m e > < V i s i b l e > F a l s e < / V i s i b l e > < / i t e m > < i t e m > < M e a s u r e N a m e > T E K U I   P L A N   F I L T E R   f < / M e a s u r e N a m e > < D i s p l a y N a m e > T E K U I   P L A N   F I L T E R   f < / D i s p l a y N a m e > < V i s i b l e > F a l s e < / V i s i b l e > < / i t e m > < i t e m > < M e a s u r e N a m e > I n d e k s   ( I Z V R `E N J E   T E K U A   /   I Z V R `E N J E   P R E T H O D N A )   f < / M e a s u r e N a m e > < D i s p l a y N a m e > I n d e k s   ( I Z V R `E N J E   T E K U A   /   I Z V R `E N J E   P R E T H O D N A )   f < / D i s p l a y N a m e > < V i s i b l e > F a l s e < / V i s i b l e > < / i t e m > < i t e m > < M e a s u r e N a m e > I n d e k s   ( I Z V R `E N J E   T E K U A   /   I Z V R `E N J E   P R E T H O D N A )   9 2 1 1   P r i j .   s r e d .   i z   P r e t h .   f < / M e a s u r e N a m e > < D i s p l a y N a m e > I n d e k s   ( I Z V R `E N J E   T E K U A   /   I Z V R `E N J E   P R E T H O D N A )   9 2 1 1   P r i j .   s r e d .   i z   P r e t h .   f < / D i s p l a y N a m e > < V i s i b l e > F a l s e < / V i s i b l e > < / i t e m > < i t e m > < M e a s u r e N a m e > I n d e k s   ( I Z V R `E N J E   T E K U A   /   I Z V R `E N J E   P R E T H O D N A )   9 2 1 2   P r i j .   s r e d .   u   S l j e d .   g o d .   f < / M e a s u r e N a m e > < D i s p l a y N a m e > I n d e k s   ( I Z V R `E N J E   T E K U A   /   I Z V R `E N J E   P R E T H O D N A )   9 2 1 2   P r i j .   s r e d .   u   S l j e d .   g o d .   f < / D i s p l a y N a m e > < V i s i b l e > F a l s e < / V i s i b l e > < / i t e m > < i t e m > < M e a s u r e N a m e > I n d e k s   ( I Z V R `E N J E   T E K U A   /   T E K U I   P L A N )   f < / M e a s u r e N a m e > < D i s p l a y N a m e > I n d e k s   ( I Z V R `E N J E   T E K U A   /   T E K U I   P L A N )   f < / D i s p l a y N a m e > < V i s i b l e > F a l s e < / V i s i b l e > < / i t e m > < i t e m > < M e a s u r e N a m e > I n d e k s   ( I Z V R `E N J E   T E K U A   /   T E K U I   P L A N )   9 2 1 1   P r i j .   s r e s .   i z   P r e t h .   f < / M e a s u r e N a m e > < D i s p l a y N a m e > I n d e k s   ( I Z V R `E N J E   T E K U A   /   T E K U I   P L A N )   9 2 1 1   P r i j .   s r e s .   i z   P r e t h .   f < / D i s p l a y N a m e > < V i s i b l e > F a l s e < / V i s i b l e > < / i t e m > < i t e m > < M e a s u r e N a m e > I n d e k s   ( I Z V R `E N J E   T E K U A   /   T E K U I   P L A N )   9 2 1 2   P r i j .   s r e s .   u   S l j e d .   g o d .   f < / M e a s u r e N a m e > < D i s p l a y N a m e > I n d e k s   ( I Z V R `E N J E   T E K U A   /   T E K U I   P L A N )   9 2 1 2   P r i j .   s r e s .   u   S l j e d .   g o d .   f < / D i s p l a y N a m e > < V i s i b l e > F a l s e < / V i s i b l e > < / i t e m > < i t e m > < M e a s u r e N a m e > I n d e k s   ( I Z V R `E N J E   T E K U A   /   T E K U I   P L A N )   F I L T E R   f < / M e a s u r e N a m e > < D i s p l a y N a m e > I n d e k s   ( I Z V R `E N J E   T E K U A   /   T E K U I   P L A N )   F I L T E R   f < / D i s p l a y N a m e > < V i s i b l e > F a l s e < / V i s i b l e > < / i t e m > < i t e m > < M e a s u r e N a m e > I n d e k s   ( I Z V R `E N J E   T E K U A   /   I Z V R `E N J E   P R E T H O D N A )   F I L T E R   f < / M e a s u r e N a m e > < D i s p l a y N a m e > I n d e k s   ( I Z V R `E N J E   T E K U A   /   I Z V R `E N J E   P R E T H O D N A )   F I L T E R   f 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5.xml>��< ? x m l   v e r s i o n = " 1 . 0 "   e n c o d i n g = " U T F - 1 6 " ? > < G e m i n i   x m l n s = " h t t p : / / g e m i n i / p i v o t c u s t o m i z a t i o n / T a b l e X M L _ F I N I Z V K O N _ 9 d b 8 a 2 e 1 - d 6 2 0 - 4 c f a - b 5 6 1 - c 3 c 5 8 6 3 6 3 a 9 1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 R a u n < / s t r i n g > < / k e y > < v a l u e > < i n t > 9 0 < / i n t > < / v a l u e > < / i t e m > < i t e m > < k e y > < s t r i n g > N a z i v   r a u n a < / s t r i n g > < / k e y > < v a l u e > < i n t > 1 4 2 < / i n t > < / v a l u e > < / i t e m > < i t e m > < k e y > < s t r i n g > P R I H O D I   P O   I Z V O R I M A < / s t r i n g > < / k e y > < v a l u e > < i n t > 2 2 5 < / i n t > < / v a l u e > < / i t e m > < i t e m > < k e y > < s t r i n g > P r i h o d i   1 < / s t r i n g > < / k e y > < v a l u e > < i n t > 1 1 2 < / i n t > < / v a l u e > < / i t e m > < i t e m > < k e y > < s t r i n g > P r i h o d i   2 < / s t r i n g > < / k e y > < v a l u e > < i n t > 1 1 2 < / i n t > < / v a l u e > < / i t e m > < i t e m > < k e y > < s t r i n g > I z v r ae n j e   2 0 2 1 .   S T A R O   E U R < / s t r i n g > < / k e y > < v a l u e > < i n t > 2 5 3 < / i n t > < / v a l u e > < / i t e m > < i t e m > < k e y > < s t r i n g > P l a n   z a                                       2 0 2 2 .   E U R < / s t r i n g > < / k e y > < v a l u e > < i n t > 2 5 3 < / i n t > < / v a l u e > < / i t e m > < i t e m > < k e y > < s t r i n g > P l a n   z a                                                   2 0 2 3 .   E U R < / s t r i n g > < / k e y > < v a l u e > < i n t > 2 7 7 < / i n t > < / v a l u e > < / i t e m > < i t e m > < k e y > < s t r i n g > P r o j e k c i j a   z a   2 0 2 4 .   E U R < / s t r i n g > < / k e y > < v a l u e > < i n t > 2 2 4 < / i n t > < / v a l u e > < / i t e m > < i t e m > < k e y > < s t r i n g > P r o j e k c i j a   z a   2 0 2 5 .   E U R < / s t r i n g > < / k e y > < v a l u e > < i n t > 2 2 4 < / i n t > < / v a l u e > < / i t e m > < i t e m > < k e y > < s t r i n g > R a z d j e l < / s t r i n g > < / k e y > < v a l u e > < i n t > 9 8 < / i n t > < / v a l u e > < / i t e m > < i t e m > < k e y > < s t r i n g > G L A V A < / s t r i n g > < / k e y > < v a l u e > < i n t > 9 4 < / i n t > < / v a l u e > < / i t e m > < i t e m > < k e y > < s t r i n g > P R O G R A M < / s t r i n g > < / k e y > < v a l u e > < i n t > 1 2 5 < / i n t > < / v a l u e > < / i t e m > < i t e m > < k e y > < s t r i n g > P O D P R O G R A M < / s t r i n g > < / k e y > < v a l u e > < i n t > 1 6 0 < / i n t > < / v a l u e > < / i t e m > < i t e m > < k e y > < s t r i n g > A K T I V N O S T < / s t r i n g > < / k e y > < v a l u e > < i n t > 1 3 3 < / i n t > < / v a l u e > < / i t e m > < i t e m > < k e y > < s t r i n g > I Z V O R < / s t r i n g > < / k e y > < v a l u e > < i n t > 9 2 < / i n t > < / v a l u e > < / i t e m > < i t e m > < k e y > < s t r i n g > K o n t o   B r o j   i   N a z i v   1 < / s t r i n g > < / k e y > < v a l u e > < i n t > 1 9 3 < / i n t > < / v a l u e > < / i t e m > < i t e m > < k e y > < s t r i n g > K o n t o   B r o j   i   N a z i v   2 < / s t r i n g > < / k e y > < v a l u e > < i n t > 1 9 3 < / i n t > < / v a l u e > < / i t e m > < i t e m > < k e y > < s t r i n g > K o n t o   B r o j   i   N a z i v   3 < / s t r i n g > < / k e y > < v a l u e > < i n t > 1 9 3 < / i n t > < / v a l u e > < / i t e m > < i t e m > < k e y > < s t r i n g > K o n t o   B r o j   i   N a z i v   4 < / s t r i n g > < / k e y > < v a l u e > < i n t > 1 9 3 < / i n t > < / v a l u e > < / i t e m > < / C o l u m n W i d t h s > < C o l u m n D i s p l a y I n d e x > < i t e m > < k e y > < s t r i n g > R a u n < / s t r i n g > < / k e y > < v a l u e > < i n t > 0 < / i n t > < / v a l u e > < / i t e m > < i t e m > < k e y > < s t r i n g > N a z i v   r a u n a < / s t r i n g > < / k e y > < v a l u e > < i n t > 1 < / i n t > < / v a l u e > < / i t e m > < i t e m > < k e y > < s t r i n g > P R I H O D I   P O   I Z V O R I M A < / s t r i n g > < / k e y > < v a l u e > < i n t > 2 < / i n t > < / v a l u e > < / i t e m > < i t e m > < k e y > < s t r i n g > P r i h o d i   1 < / s t r i n g > < / k e y > < v a l u e > < i n t > 3 < / i n t > < / v a l u e > < / i t e m > < i t e m > < k e y > < s t r i n g > P r i h o d i   2 < / s t r i n g > < / k e y > < v a l u e > < i n t > 4 < / i n t > < / v a l u e > < / i t e m > < i t e m > < k e y > < s t r i n g > I z v r ae n j e   2 0 2 1 .   S T A R O   E U R < / s t r i n g > < / k e y > < v a l u e > < i n t > 5 < / i n t > < / v a l u e > < / i t e m > < i t e m > < k e y > < s t r i n g > P l a n   z a                                       2 0 2 2 .   E U R < / s t r i n g > < / k e y > < v a l u e > < i n t > 6 < / i n t > < / v a l u e > < / i t e m > < i t e m > < k e y > < s t r i n g > P l a n   z a                                                   2 0 2 3 .   E U R < / s t r i n g > < / k e y > < v a l u e > < i n t > 7 < / i n t > < / v a l u e > < / i t e m > < i t e m > < k e y > < s t r i n g > P r o j e k c i j a   z a   2 0 2 4 .   E U R < / s t r i n g > < / k e y > < v a l u e > < i n t > 8 < / i n t > < / v a l u e > < / i t e m > < i t e m > < k e y > < s t r i n g > P r o j e k c i j a   z a   2 0 2 5 .   E U R < / s t r i n g > < / k e y > < v a l u e > < i n t > 9 < / i n t > < / v a l u e > < / i t e m > < i t e m > < k e y > < s t r i n g > R a z d j e l < / s t r i n g > < / k e y > < v a l u e > < i n t > 1 0 < / i n t > < / v a l u e > < / i t e m > < i t e m > < k e y > < s t r i n g > G L A V A < / s t r i n g > < / k e y > < v a l u e > < i n t > 1 1 < / i n t > < / v a l u e > < / i t e m > < i t e m > < k e y > < s t r i n g > P R O G R A M < / s t r i n g > < / k e y > < v a l u e > < i n t > 1 2 < / i n t > < / v a l u e > < / i t e m > < i t e m > < k e y > < s t r i n g > P O D P R O G R A M < / s t r i n g > < / k e y > < v a l u e > < i n t > 1 3 < / i n t > < / v a l u e > < / i t e m > < i t e m > < k e y > < s t r i n g > A K T I V N O S T < / s t r i n g > < / k e y > < v a l u e > < i n t > 1 4 < / i n t > < / v a l u e > < / i t e m > < i t e m > < k e y > < s t r i n g > I Z V O R < / s t r i n g > < / k e y > < v a l u e > < i n t > 1 5 < / i n t > < / v a l u e > < / i t e m > < i t e m > < k e y > < s t r i n g > K o n t o   B r o j   i   N a z i v   1 < / s t r i n g > < / k e y > < v a l u e > < i n t > 1 6 < / i n t > < / v a l u e > < / i t e m > < i t e m > < k e y > < s t r i n g > K o n t o   B r o j   i   N a z i v   2 < / s t r i n g > < / k e y > < v a l u e > < i n t > 1 7 < / i n t > < / v a l u e > < / i t e m > < i t e m > < k e y > < s t r i n g > K o n t o   B r o j   i   N a z i v   3 < / s t r i n g > < / k e y > < v a l u e > < i n t > 1 8 < / i n t > < / v a l u e > < / i t e m > < i t e m > < k e y > < s t r i n g > K o n t o   B r o j   i   N a z i v   4 < / s t r i n g > < / k e y > < v a l u e > < i n t > 1 9 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6.xml>��< ? x m l   v e r s i o n = " 1 . 0 "   e n c o d i n g = " U T F - 1 6 " ? > < G e m i n i   x m l n s = " h t t p : / / g e m i n i / p i v o t c u s t o m i z a t i o n / 3 5 2 c 8 1 a 0 - 5 b 5 9 - 4 4 e 6 - 9 b f f - 7 d 9 6 f f a b 6 6 4 7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7.xml>��< ? x m l   v e r s i o n = " 1 . 0 "   e n c o d i n g = " U T F - 1 6 " ? > < G e m i n i   x m l n s = " h t t p : / / g e m i n i / p i v o t c u s t o m i z a t i o n / 0 7 8 e 0 d 7 9 - a 3 d 6 - 4 d e 2 - 8 f f d - 1 3 0 8 d 8 5 e c 6 1 3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i t e m > < M e a s u r e N a m e > F I L T E R   A L L   %   P l a n   z a   2 0 2 2   E U R < / M e a s u r e N a m e > < D i s p l a y N a m e > F I L T E R   A L L   %   P l a n   z a   2 0 2 2   E U R < / D i s p l a y N a m e > < V i s i b l e > F a l s e < / V i s i b l e > < / i t e m > < i t e m > < M e a s u r e N a m e > %   P l a n   z a   2 0 2 2   E U R < / M e a s u r e N a m e > < D i s p l a y N a m e > %   P l a n   z a   2 0 2 2   E U R < / D i s p l a y N a m e > < V i s i b l e > F a l s e < / V i s i b l e > < / i t e m > < i t e m > < M e a s u r e N a m e > F I L T E R   A L L   %   P l a n   z a   2 0 2 3   E U R < / M e a s u r e N a m e > < D i s p l a y N a m e > F I L T E R   A L L   %   P l a n   z a   2 0 2 3   E U R < / D i s p l a y N a m e > < V i s i b l e > F a l s e < / V i s i b l e > < / i t e m > < i t e m > < M e a s u r e N a m e > %   P l a n   z a   2 0 2 3   E U R < / M e a s u r e N a m e > < D i s p l a y N a m e > %   P l a n   z a   2 0 2 3   E U R < / D i s p l a y N a m e > < V i s i b l e > F a l s e < / V i s i b l e > < / i t e m > < i t e m > < M e a s u r e N a m e > F I L T E R   A L L   %   P l a n   z a   2 0 2 2   H R K < / M e a s u r e N a m e > < D i s p l a y N a m e > F I L T E R   A L L   %   P l a n   z a   2 0 2 2   H R K < / D i s p l a y N a m e > < V i s i b l e > F a l s e < / V i s i b l e > < / i t e m > < i t e m > < M e a s u r e N a m e > %   P l a n   z a   2 0 2 2   H R K < / M e a s u r e N a m e > < D i s p l a y N a m e > %   P l a n   z a   2 0 2 2   H R K < / D i s p l a y N a m e > < V i s i b l e > F a l s e < / V i s i b l e > < / i t e m > < i t e m > < M e a s u r e N a m e > F I L T E R   A L L   %   P l a n   z a   2 0 2 3   H R K < / M e a s u r e N a m e > < D i s p l a y N a m e > F I L T E R   A L L   %   P l a n   z a   2 0 2 3   H R K < / D i s p l a y N a m e > < V i s i b l e > F a l s e < / V i s i b l e > < / i t e m > < i t e m > < M e a s u r e N a m e > %   P l a n   z a   2 0 2 3   H R K < / M e a s u r e N a m e > < D i s p l a y N a m e > %   P l a n   z a   2 0 2 3   H R K < / D i s p l a y N a m e > < V i s i b l e > F a l s e < / V i s i b l e > < / i t e m > < i t e m > < M e a s u r e N a m e > F I L T E R   A L L   %   P r o j e k c i j a   z a   2 0 2 4   E U R < / M e a s u r e N a m e > < D i s p l a y N a m e > F I L T E R   A L L   %   P r o j e k c i j a   z a   2 0 2 4   E U R < / D i s p l a y N a m e > < V i s i b l e > F a l s e < / V i s i b l e > < / i t e m > < i t e m > < M e a s u r e N a m e > %   P r o j e k c i j a   z a   2 0 2 3   E U R < / M e a s u r e N a m e > < D i s p l a y N a m e > %   P r o j e k c i j a   z a   2 0 2 3   E U R < / D i s p l a y N a m e > < V i s i b l e > F a l s e < / V i s i b l e > < / i t e m > < i t e m > < M e a s u r e N a m e > F I L T E R   A L L   %   P r o j e k c i j a   z a   2 0 2 5   E U R < / M e a s u r e N a m e > < D i s p l a y N a m e > F I L T E R   A L L   %   P r o j e k c i j a   z a   2 0 2 5   E U R < / D i s p l a y N a m e > < V i s i b l e > F a l s e < / V i s i b l e > < / i t e m > < i t e m > < M e a s u r e N a m e > %   P r o j e k c i j a   z a   2 0 2 5   E U R < / M e a s u r e N a m e > < D i s p l a y N a m e > %   P r o j e k c i j a   z a   2 0 2 5   E U R < / D i s p l a y N a m e > < V i s i b l e > F a l s e < / V i s i b l e > < / i t e m > < i t e m > < M e a s u r e N a m e > %   F I L T E R   A L L   P r o j e k c i j a   z a   2 0 2 4   H R K < / M e a s u r e N a m e > < D i s p l a y N a m e > %   F I L T E R   A L L   P r o j e k c i j a   z a   2 0 2 4   H R K < / D i s p l a y N a m e > < V i s i b l e > F a l s e < / V i s i b l e > < / i t e m > < i t e m > < M e a s u r e N a m e > %   P r o j e k c i j a   z a   2 0 2 4   H R K < / M e a s u r e N a m e > < D i s p l a y N a m e > %   P r o j e k c i j a   z a   2 0 2 4   H R K < / D i s p l a y N a m e > < V i s i b l e > F a l s e < / V i s i b l e > < / i t e m > < i t e m > < M e a s u r e N a m e > F I L T E R   A L L   %   P r o j e k c i j a   z a   2 0 2 5   H R K < / M e a s u r e N a m e > < D i s p l a y N a m e > F I L T E R   A L L   %   P r o j e k c i j a   z a   2 0 2 5   H R K < / D i s p l a y N a m e > < V i s i b l e > F a l s e < / V i s i b l e > < / i t e m > < i t e m > < M e a s u r e N a m e > %   P r o j e k c i j a   z a   2 0 2 5   H R K < / M e a s u r e N a m e > < D i s p l a y N a m e > %   P r o j e k c i j a   z a   2 0 2 5   H R K < / D i s p l a y N a m e > < V i s i b l e > F a l s e < / V i s i b l e > < / i t e m > < i t e m > < M e a s u r e N a m e > R a z l i k a   2 0 2 3 - 2 0 2 2   E U R < / M e a s u r e N a m e > < D i s p l a y N a m e > R a z l i k a   2 0 2 3 - 2 0 2 2   E U R < / D i s p l a y N a m e > < V i s i b l e > F a l s e < / V i s i b l e > < / i t e m > < i t e m > < M e a s u r e N a m e > %   R a z l i k a   2 0 2 3 - 2 0 2 2   E U R < / M e a s u r e N a m e > < D i s p l a y N a m e > %   R a z l i k a   2 0 2 3 - 2 0 2 2   E U R < / D i s p l a y N a m e > < V i s i b l e > F a l s e < / V i s i b l e > < / i t e m > < i t e m > < M e a s u r e N a m e > R a z l i k a   2 0 2 3 - 2 0 2 2   H R K < / M e a s u r e N a m e > < D i s p l a y N a m e > R a z l i k a   2 0 2 3 - 2 0 2 2   H R K < / D i s p l a y N a m e > < V i s i b l e > F a l s e < / V i s i b l e > < / i t e m > < i t e m > < M e a s u r e N a m e > %   R a z l i k a   2 0 2 3 - 2 0 2 2   H R K < / M e a s u r e N a m e > < D i s p l a y N a m e > %   R a z l i k a   2 0 2 3 - 2 0 2 2 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 %   R a z l i k a   2 0 2 4 - 2 0 2 3   E U R < / M e a s u r e N a m e > < D i s p l a y N a m e > %   R a z l i k a   2 0 2 4 - 2 0 2 3   E U R < / D i s p l a y N a m e > < V i s i b l e > F a l s e < / V i s i b l e > < / i t e m > < i t e m > < M e a s u r e N a m e > R a z l i k a   2 0 2 4 - 2 0 2 3   H R K < / M e a s u r e N a m e > < D i s p l a y N a m e > R a z l i k a   2 0 2 4 - 2 0 2 3   H R K < / D i s p l a y N a m e > < V i s i b l e > F a l s e < / V i s i b l e > < / i t e m > < i t e m > < M e a s u r e N a m e > N e z a o k r u ~e n o   P l a n   z a   2 0 2 3   H R K < / M e a s u r e N a m e > < D i s p l a y N a m e > N e z a o k r u ~e n o   P l a n   z a   2 0 2 3   H R K < / D i s p l a y N a m e > < V i s i b l e > F a l s e < / V i s i b l e > < / i t e m > < i t e m > < M e a s u r e N a m e > %   R a z l i k a   2 0 2 4 - 2 0 2 3   H R K < / M e a s u r e N a m e > < D i s p l a y N a m e > %   R a z l i k a   2 0 2 4 - 2 0 2 3   H R K < / D i s p l a y N a m e > < V i s i b l e > F a l s e < / V i s i b l e > < / i t e m > < i t e m > < M e a s u r e N a m e > R a z l i k a   2 0 2 5 - 2 0 2 4   E U R < / M e a s u r e N a m e > < D i s p l a y N a m e > R a z l i k a   2 0 2 5 - 2 0 2 4   E U R < / D i s p l a y N a m e > < V i s i b l e > F a l s e < / V i s i b l e > < / i t e m > < i t e m > < M e a s u r e N a m e > %   R a z l i k a   2 0 2 5 - 2 0 2 4   E U R < / M e a s u r e N a m e > < D i s p l a y N a m e > %   R a z l i k a   2 0 2 5 - 2 0 2 4   E U R < / D i s p l a y N a m e > < V i s i b l e > F a l s e < / V i s i b l e > < / i t e m > < i t e m > < M e a s u r e N a m e > R a z l i k a   2 0 2 5 - 2 0 2 4   H R K < / M e a s u r e N a m e > < D i s p l a y N a m e > R a z l i k a   2 0 2 5 - 2 0 2 4   H R K < / D i s p l a y N a m e > < V i s i b l e > F a l s e < / V i s i b l e > < / i t e m > < i t e m > < M e a s u r e N a m e > %   R a z l i k a   2 0 2 5 - 2 0 2 4   H R K < / M e a s u r e N a m e > < D i s p l a y N a m e > %   R a z l i k a   2 0 2 5 - 2 0 2 4 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8.xml>��< ? x m l   v e r s i o n = " 1 . 0 "   e n c o d i n g = " U T F - 1 6 " ? > < G e m i n i   x m l n s = " h t t p : / / g e m i n i / p i v o t c u s t o m i z a t i o n / e f 0 b 7 7 c 3 - 2 f b d - 4 3 f 1 - 9 f f a - 6 8 1 5 f c a 1 5 4 0 e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9.xml>��< ? x m l   v e r s i o n = " 1 . 0 "   e n c o d i n g = " U T F - 1 6 " ? > < G e m i n i   x m l n s = " h t t p : / / g e m i n i / p i v o t c u s t o m i z a t i o n / b 7 b 6 6 9 3 d - 7 0 e 1 - 4 c a 5 - 8 c 2 6 - 6 7 0 b d 9 e f 3 e 7 4 " > < C u s t o m C o n t e n t > < ! [ C D A T A [ < ? x m l   v e r s i o n = " 1 . 0 "   e n c o d i n g = " u t f - 1 6 " ? > < S e t t i n g s > < C a l c u l a t e d F i e l d s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 P l a n   z a   2 0 2 3   E U R   F I L T E R < / M e a s u r e N a m e > < D i s p l a y N a m e > P l a n   z a   2 0 2 3 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7 2 f c 2 1 d 5 - 1 7 8 f - 4 c f b - b b a 5 - f 1 3 6 0 e 1 d a 6 b b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0.xml>��< ? x m l   v e r s i o n = " 1 . 0 "   e n c o d i n g = " U T F - 1 6 " ? > < G e m i n i   x m l n s = " h t t p : / / g e m i n i / p i v o t c u s t o m i z a t i o n / 0 7 3 7 7 1 c 0 - d a 9 f - 4 2 6 1 - a 9 3 e - b 3 1 a 7 0 2 0 8 4 d e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 I Z V R `E N J E   P R E T H O D N A   f < / M e a s u r e N a m e > < D i s p l a y N a m e > I Z V R `E N J E   P R E T H O D N A   f < / D i s p l a y N a m e > < V i s i b l e > F a l s e < / V i s i b l e > < / i t e m > < i t e m > < M e a s u r e N a m e > I Z V R `E N J E   P R E T H O D N A   9 2 1 1   P r i j .   s r e d .   i z   P r e t h .   f < / M e a s u r e N a m e > < D i s p l a y N a m e > I Z V R `E N J E   P R E T H O D N A   9 2 1 1   P r i j .   s r e d .   i z   P r e t h .   f < / D i s p l a y N a m e > < V i s i b l e > F a l s e < / V i s i b l e > < / i t e m > < i t e m > < M e a s u r e N a m e > I Z V R `E N J E   P R E T H O D N A   9 2 1 2   P r i j .   s r e d .   u   S l j e d .   g o d .   f < / M e a s u r e N a m e > < D i s p l a y N a m e > I Z V R `E N J E   P R E T H O D N A   9 2 1 2   P r i j .   s r e d .   u   S l j e d .   g o d .   f < / D i s p l a y N a m e > < V i s i b l e > F a l s e < / V i s i b l e > < / i t e m > < i t e m > < M e a s u r e N a m e > I Z V R `E N J E   P R E T H O D N A   F I L T E R   f < / M e a s u r e N a m e > < D i s p l a y N a m e > I Z V R `E N J E   P R E T H O D N A   F I L T E R   f < / D i s p l a y N a m e > < V i s i b l e > F a l s e < / V i s i b l e > < / i t e m > < i t e m > < M e a s u r e N a m e > I Z V R `E N J E   T E K U A   f < / M e a s u r e N a m e > < D i s p l a y N a m e > I Z V R `E N J E   T E K U A   f < / D i s p l a y N a m e > < V i s i b l e > F a l s e < / V i s i b l e > < / i t e m > < i t e m > < M e a s u r e N a m e > I Z V R `E N J E   T E K U A   9 2 1 1   P r i j .   s r e d .   i z   P r e t h .   f < / M e a s u r e N a m e > < D i s p l a y N a m e > I Z V R `E N J E   T E K U A   9 2 1 1   P r i j .   s r e d .   i z   P r e t h .   f < / D i s p l a y N a m e > < V i s i b l e > F a l s e < / V i s i b l e > < / i t e m > < i t e m > < M e a s u r e N a m e > I Z V R `E N J E   T E K U A   9 2 1 2   P r i j .   s r e d .   u   S l j e d .   f < / M e a s u r e N a m e > < D i s p l a y N a m e > I Z V R `E N J E   T E K U A   9 2 1 2   P r i j .   s r e d .   u   S l j e d .   f < / D i s p l a y N a m e > < V i s i b l e > F a l s e < / V i s i b l e > < / i t e m > < i t e m > < M e a s u r e N a m e > I Z V R `E N J E   T E K U A   F I L T E R   f < / M e a s u r e N a m e > < D i s p l a y N a m e > I Z V R `E N J E   T E K U A   F I L T E R   f < / D i s p l a y N a m e > < V i s i b l e > F a l s e < / V i s i b l e > < / i t e m > < i t e m > < M e a s u r e N a m e > I Z V O R N I   P L A N   I L I   R E B A L A N S   Z A   T E K U U   f < / M e a s u r e N a m e > < D i s p l a y N a m e > I Z V O R N I   P L A N   I L I   R E B A L A N S   Z A   T E K U U   f < / D i s p l a y N a m e > < V i s i b l e > F a l s e < / V i s i b l e > < / i t e m > < i t e m > < M e a s u r e N a m e > I Z V O R N I   P L A N   I L I   R E B A L A N S   Z A   T E K U U   9 2 1 1   P r i j .   s r e d .   i z   P r e t h .   f < / M e a s u r e N a m e > < D i s p l a y N a m e > I Z V O R N I   P L A N   I L I   R E B A L A N S   Z A   T E K U U   9 2 1 1   P r i j .   s r e d .   i z   P r e t h .   f < / D i s p l a y N a m e > < V i s i b l e > F a l s e < / V i s i b l e > < / i t e m > < i t e m > < M e a s u r e N a m e > I Z V O R N I   P L A N   I L I   R E B A L A N S   Z A   T E K U U   9 2 1 2   P r i j .   s r e d .   u   S l j e d .   g o d .   f < / M e a s u r e N a m e > < D i s p l a y N a m e > I Z V O R N I   P L A N   I L I   R E B A L A N S   Z A   T E K U U   9 2 1 2   P r i j .   s r e d .   u   S l j e d .   g o d .   f < / D i s p l a y N a m e > < V i s i b l e > F a l s e < / V i s i b l e > < / i t e m > < i t e m > < M e a s u r e N a m e > I Z V O R N I   P L A N   I L I   R E B A L A N S   Z A   T E K U U   F I L T E R   f < / M e a s u r e N a m e > < D i s p l a y N a m e > I Z V O R N I   P L A N   I L I   R E B A L A N S   Z A   T E K U U   F I L T E R   f < / D i s p l a y N a m e > < V i s i b l e > F a l s e < / V i s i b l e > < / i t e m > < i t e m > < M e a s u r e N a m e > T E K U I   P L A N   f < / M e a s u r e N a m e > < D i s p l a y N a m e > T E K U I   P L A N   f < / D i s p l a y N a m e > < V i s i b l e > F a l s e < / V i s i b l e > < / i t e m > < i t e m > < M e a s u r e N a m e > T E K U I   P L A N   9 2 1 1   P r i j .   s r e d .   i z   P r e t h .   f < / M e a s u r e N a m e > < D i s p l a y N a m e > T E K U I   P L A N   9 2 1 1   P r i j .   s r e d .   i z   P r e t h .   f < / D i s p l a y N a m e > < V i s i b l e > F a l s e < / V i s i b l e > < / i t e m > < i t e m > < M e a s u r e N a m e > T E K U I   P L A N   9 2 1 2   P r i j .   s r e d .   u   S l j e d .   g o d .   f < / M e a s u r e N a m e > < D i s p l a y N a m e > T E K U I   P L A N   9 2 1 2   P r i j .   s r e d .   u   S l j e d .   g o d .   f < / D i s p l a y N a m e > < V i s i b l e > F a l s e < / V i s i b l e > < / i t e m > < i t e m > < M e a s u r e N a m e > T E K U I   P L A N   F I L T E R   f < / M e a s u r e N a m e > < D i s p l a y N a m e > T E K U I   P L A N   F I L T E R   f < / D i s p l a y N a m e > < V i s i b l e > F a l s e < / V i s i b l e > < / i t e m > < i t e m > < M e a s u r e N a m e > I n d e k s   ( I Z V R `E N J E   T E K U A   /   I Z V R `E N J E   P R E T H O D N A )   f < / M e a s u r e N a m e > < D i s p l a y N a m e > I n d e k s   ( I Z V R `E N J E   T E K U A   /   I Z V R `E N J E   P R E T H O D N A )   f < / D i s p l a y N a m e > < V i s i b l e > F a l s e < / V i s i b l e > < / i t e m > < i t e m > < M e a s u r e N a m e > I n d e k s   ( I Z V R `E N J E   T E K U A   /   I Z V R `E N J E   P R E T H O D N A )   9 2 1 1   P r i j .   s r e d .   i z   P r e t h .   f < / M e a s u r e N a m e > < D i s p l a y N a m e > I n d e k s   ( I Z V R `E N J E   T E K U A   /   I Z V R `E N J E   P R E T H O D N A )   9 2 1 1   P r i j .   s r e d .   i z   P r e t h .   f < / D i s p l a y N a m e > < V i s i b l e > F a l s e < / V i s i b l e > < / i t e m > < i t e m > < M e a s u r e N a m e > I n d e k s   ( I Z V R `E N J E   T E K U A   /   I Z V R `E N J E   P R E T H O D N A )   9 2 1 2   P r i j .   s r e d .   u   S l j e d .   g o d .   f < / M e a s u r e N a m e > < D i s p l a y N a m e > I n d e k s   ( I Z V R `E N J E   T E K U A   /   I Z V R `E N J E   P R E T H O D N A )   9 2 1 2   P r i j .   s r e d .   u   S l j e d .   g o d .   f < / D i s p l a y N a m e > < V i s i b l e > F a l s e < / V i s i b l e > < / i t e m > < i t e m > < M e a s u r e N a m e > I n d e k s   ( I Z V R `E N J E   T E K U A   /   T E K U I   P L A N )   f < / M e a s u r e N a m e > < D i s p l a y N a m e > I n d e k s   ( I Z V R `E N J E   T E K U A   /   T E K U I   P L A N )   f < / D i s p l a y N a m e > < V i s i b l e > F a l s e < / V i s i b l e > < / i t e m > < i t e m > < M e a s u r e N a m e > I n d e k s   ( I Z V R `E N J E   T E K U A   /   T E K U I   P L A N )   9 2 1 1   P r i j .   s r e s .   i z   P r e t h .   f < / M e a s u r e N a m e > < D i s p l a y N a m e > I n d e k s   ( I Z V R `E N J E   T E K U A   /   T E K U I   P L A N )   9 2 1 1   P r i j .   s r e s .   i z   P r e t h .   f < / D i s p l a y N a m e > < V i s i b l e > F a l s e < / V i s i b l e > < / i t e m > < i t e m > < M e a s u r e N a m e > I n d e k s   ( I Z V R `E N J E   T E K U A   /   T E K U I   P L A N )   9 2 1 2   P r i j .   s r e s .   u   S l j e d .   g o d .   f < / M e a s u r e N a m e > < D i s p l a y N a m e > I n d e k s   ( I Z V R `E N J E   T E K U A   /   T E K U I   P L A N )   9 2 1 2   P r i j .   s r e s .   u   S l j e d .   g o d .   f < / D i s p l a y N a m e > < V i s i b l e > F a l s e < / V i s i b l e > < / i t e m > < i t e m > < M e a s u r e N a m e > I n d e k s   ( I Z V R `E N J E   T E K U A   /   T E K U I   P L A N )   F I L T E R   f < / M e a s u r e N a m e > < D i s p l a y N a m e > I n d e k s   ( I Z V R `E N J E   T E K U A   /   T E K U I   P L A N )   F I L T E R   f < / D i s p l a y N a m e > < V i s i b l e > F a l s e < / V i s i b l e > < / i t e m > < i t e m > < M e a s u r e N a m e > I n d e k s   ( I Z V R `E N J E   T E K U A   /   I Z V R `E N J E   P R E T H O D N A )   F I L T E R   f < / M e a s u r e N a m e > < D i s p l a y N a m e > I n d e k s   ( I Z V R `E N J E   T E K U A   /   I Z V R `E N J E   P R E T H O D N A )   F I L T E R   f < / D i s p l a y N a m e > < V i s i b l e > F a l s e < / V i s i b l e > < / i t e m > < i t e m > < M e a s u r e N a m e > %   I Z V R `E N J E   T E K U A   f   R a s h o d i < / M e a s u r e N a m e > < D i s p l a y N a m e > %   I Z V R `E N J E   T E K U A   f   R a s h o d i < / D i s p l a y N a m e > < V i s i b l e > F a l s e < / V i s i b l e > < / i t e m > < i t e m > < M e a s u r e N a m e > %   I Z V R `E N J E   T E K U A   f   P r i h o d i < / M e a s u r e N a m e > < D i s p l a y N a m e > %   I Z V R `E N J E   T E K U A   f   P r i h o d i 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1.xml>��< ? x m l   v e r s i o n = " 1 . 0 "   e n c o d i n g = " U T F - 1 6 " ? > < G e m i n i   x m l n s = " h t t p : / / g e m i n i / p i v o t c u s t o m i z a t i o n / 8 3 7 b c 5 6 d - f 2 7 9 - 4 3 0 9 - 9 8 7 d - 4 6 3 9 d b a 4 1 b 5 2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2.xml>��< ? x m l   v e r s i o n = " 1 . 0 "   e n c o d i n g = " U T F - 1 6 " ? > < G e m i n i   x m l n s = " h t t p : / / g e m i n i / p i v o t c u s t o m i z a t i o n / 8 2 4 c f 3 2 1 - a 2 9 d - 4 f a 2 - b 3 c 9 - c 6 f 3 6 1 3 4 2 f 7 b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3.xml>��< ? x m l   v e r s i o n = " 1 . 0 "   e n c o d i n g = " U T F - 1 6 " ? > < G e m i n i   x m l n s = " h t t p : / / g e m i n i / p i v o t c u s t o m i z a t i o n / 7 2 e c 9 3 8 f - f f 7 a - 4 d e 7 - 8 e d f - 0 c 2 3 2 e e 2 8 1 a b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 I Z V R `E N J E   P R E T H O D N A   f < / M e a s u r e N a m e > < D i s p l a y N a m e > I Z V R `E N J E   P R E T H O D N A   f < / D i s p l a y N a m e > < V i s i b l e > F a l s e < / V i s i b l e > < / i t e m > < i t e m > < M e a s u r e N a m e > I Z V R `E N J E   P R E T H O D N A   9 2 1 1   P r i j .   s r e d .   i z   P r e t h .   f < / M e a s u r e N a m e > < D i s p l a y N a m e > I Z V R `E N J E   P R E T H O D N A   9 2 1 1   P r i j .   s r e d .   i z   P r e t h .   f < / D i s p l a y N a m e > < V i s i b l e > F a l s e < / V i s i b l e > < / i t e m > < i t e m > < M e a s u r e N a m e > I Z V R `E N J E   P R E T H O D N A   9 2 1 2   P r i j .   s r e d .   u   S l j e d .   g o d .   f < / M e a s u r e N a m e > < D i s p l a y N a m e > I Z V R `E N J E   P R E T H O D N A   9 2 1 2   P r i j .   s r e d .   u   S l j e d .   g o d .   f < / D i s p l a y N a m e > < V i s i b l e > F a l s e < / V i s i b l e > < / i t e m > < i t e m > < M e a s u r e N a m e > I Z V R `E N J E   P R E T H O D N A   F I L T E R   f < / M e a s u r e N a m e > < D i s p l a y N a m e > I Z V R `E N J E   P R E T H O D N A   F I L T E R   f < / D i s p l a y N a m e > < V i s i b l e > F a l s e < / V i s i b l e > < / i t e m > < i t e m > < M e a s u r e N a m e > I Z V R `E N J E   T E K U A   f < / M e a s u r e N a m e > < D i s p l a y N a m e > I Z V R `E N J E   T E K U A   f < / D i s p l a y N a m e > < V i s i b l e > F a l s e < / V i s i b l e > < / i t e m > < i t e m > < M e a s u r e N a m e > I Z V R `E N J E   T E K U A   9 2 1 1   P r i j .   s r e d .   i z   P r e t h .   f < / M e a s u r e N a m e > < D i s p l a y N a m e > I Z V R `E N J E   T E K U A   9 2 1 1   P r i j .   s r e d .   i z   P r e t h .   f < / D i s p l a y N a m e > < V i s i b l e > F a l s e < / V i s i b l e > < / i t e m > < i t e m > < M e a s u r e N a m e > I Z V R `E N J E   T E K U A   9 2 1 2   P r i j .   s r e d .   u   S l j e d .   f < / M e a s u r e N a m e > < D i s p l a y N a m e > I Z V R `E N J E   T E K U A   9 2 1 2   P r i j .   s r e d .   u   S l j e d .   f < / D i s p l a y N a m e > < V i s i b l e > F a l s e < / V i s i b l e > < / i t e m > < i t e m > < M e a s u r e N a m e > I Z V R `E N J E   T E K U A   F I L T E R   f < / M e a s u r e N a m e > < D i s p l a y N a m e > I Z V R `E N J E   T E K U A   F I L T E R   f < / D i s p l a y N a m e > < V i s i b l e > F a l s e < / V i s i b l e > < / i t e m > < i t e m > < M e a s u r e N a m e > I Z V O R N I   P L A N   I L I   R E B A L A N S   Z A   T E K U U   f < / M e a s u r e N a m e > < D i s p l a y N a m e > I Z V O R N I   P L A N   I L I   R E B A L A N S   Z A   T E K U U   f < / D i s p l a y N a m e > < V i s i b l e > F a l s e < / V i s i b l e > < / i t e m > < i t e m > < M e a s u r e N a m e > I Z V O R N I   P L A N   I L I   R E B A L A N S   Z A   T E K U U   9 2 1 1   P r i j .   s r e d .   i z   P r e t h .   f < / M e a s u r e N a m e > < D i s p l a y N a m e > I Z V O R N I   P L A N   I L I   R E B A L A N S   Z A   T E K U U   9 2 1 1   P r i j .   s r e d .   i z   P r e t h .   f < / D i s p l a y N a m e > < V i s i b l e > F a l s e < / V i s i b l e > < / i t e m > < i t e m > < M e a s u r e N a m e > I Z V O R N I   P L A N   I L I   R E B A L A N S   Z A   T E K U U   9 2 1 2   P r i j .   s r e d .   u   S l j e d .   g o d .   f < / M e a s u r e N a m e > < D i s p l a y N a m e > I Z V O R N I   P L A N   I L I   R E B A L A N S   Z A   T E K U U   9 2 1 2   P r i j .   s r e d .   u   S l j e d .   g o d .   f < / D i s p l a y N a m e > < V i s i b l e > F a l s e < / V i s i b l e > < / i t e m > < i t e m > < M e a s u r e N a m e > I Z V O R N I   P L A N   I L I   R E B A L A N S   Z A   T E K U U   F I L T E R   f < / M e a s u r e N a m e > < D i s p l a y N a m e > I Z V O R N I   P L A N   I L I   R E B A L A N S   Z A   T E K U U   F I L T E R   f < / D i s p l a y N a m e > < V i s i b l e > F a l s e < / V i s i b l e > < / i t e m > < i t e m > < M e a s u r e N a m e > T E K U I   P L A N   f < / M e a s u r e N a m e > < D i s p l a y N a m e > T E K U I   P L A N   f < / D i s p l a y N a m e > < V i s i b l e > F a l s e < / V i s i b l e > < / i t e m > < i t e m > < M e a s u r e N a m e > T E K U I   P L A N   9 2 1 1   P r i j .   s r e d .   i z   P r e t h .   f < / M e a s u r e N a m e > < D i s p l a y N a m e > T E K U I   P L A N   9 2 1 1   P r i j .   s r e d .   i z   P r e t h .   f < / D i s p l a y N a m e > < V i s i b l e > F a l s e < / V i s i b l e > < / i t e m > < i t e m > < M e a s u r e N a m e > T E K U I   P L A N   9 2 1 2   P r i j .   s r e d .   u   S l j e d .   g o d .   f < / M e a s u r e N a m e > < D i s p l a y N a m e > T E K U I   P L A N   9 2 1 2   P r i j .   s r e d .   u   S l j e d .   g o d .   f < / D i s p l a y N a m e > < V i s i b l e > F a l s e < / V i s i b l e > < / i t e m > < i t e m > < M e a s u r e N a m e > T E K U I   P L A N   F I L T E R   f < / M e a s u r e N a m e > < D i s p l a y N a m e > T E K U I   P L A N   F I L T E R   f < / D i s p l a y N a m e > < V i s i b l e > F a l s e < / V i s i b l e > < / i t e m > < i t e m > < M e a s u r e N a m e > I n d e k s   ( I Z V R `E N J E   T E K U A   /   I Z V R `E N J E   P R E T H O D N A )   f < / M e a s u r e N a m e > < D i s p l a y N a m e > I n d e k s   ( I Z V R `E N J E   T E K U A   /   I Z V R `E N J E   P R E T H O D N A )   f < / D i s p l a y N a m e > < V i s i b l e > F a l s e < / V i s i b l e > < / i t e m > < i t e m > < M e a s u r e N a m e > I n d e k s   ( I Z V R `E N J E   T E K U A   /   I Z V R `E N J E   P R E T H O D N A )   9 2 1 1   P r i j .   s r e d .   i z   P r e t h .   f < / M e a s u r e N a m e > < D i s p l a y N a m e > I n d e k s   ( I Z V R `E N J E   T E K U A   /   I Z V R `E N J E   P R E T H O D N A )   9 2 1 1   P r i j .   s r e d .   i z   P r e t h .   f < / D i s p l a y N a m e > < V i s i b l e > F a l s e < / V i s i b l e > < / i t e m > < i t e m > < M e a s u r e N a m e > I n d e k s   ( I Z V R `E N J E   T E K U A   /   I Z V R `E N J E   P R E T H O D N A )   9 2 1 2   P r i j .   s r e d .   u   S l j e d .   g o d .   f < / M e a s u r e N a m e > < D i s p l a y N a m e > I n d e k s   ( I Z V R `E N J E   T E K U A   /   I Z V R `E N J E   P R E T H O D N A )   9 2 1 2   P r i j .   s r e d .   u   S l j e d .   g o d .   f < / D i s p l a y N a m e > < V i s i b l e > F a l s e < / V i s i b l e > < / i t e m > < i t e m > < M e a s u r e N a m e > I n d e k s   ( I Z V R `E N J E   T E K U A   /   T E K U I   P L A N )   f < / M e a s u r e N a m e > < D i s p l a y N a m e > I n d e k s   ( I Z V R `E N J E   T E K U A   /   T E K U I   P L A N )   f < / D i s p l a y N a m e > < V i s i b l e > F a l s e < / V i s i b l e > < / i t e m > < i t e m > < M e a s u r e N a m e > I n d e k s   ( I Z V R `E N J E   T E K U A   /   T E K U I   P L A N )   9 2 1 1   P r i j .   s r e s .   i z   P r e t h .   f < / M e a s u r e N a m e > < D i s p l a y N a m e > I n d e k s   ( I Z V R `E N J E   T E K U A   /   T E K U I   P L A N )   9 2 1 1   P r i j .   s r e s .   i z   P r e t h .   f < / D i s p l a y N a m e > < V i s i b l e > F a l s e < / V i s i b l e > < / i t e m > < i t e m > < M e a s u r e N a m e > I n d e k s   ( I Z V R `E N J E   T E K U A   /   T E K U I   P L A N )   9 2 1 2   P r i j .   s r e s .   u   S l j e d .   g o d .   f < / M e a s u r e N a m e > < D i s p l a y N a m e > I n d e k s   ( I Z V R `E N J E   T E K U A   /   T E K U I   P L A N )   9 2 1 2   P r i j .   s r e s .   u   S l j e d .   g o d .   f < / D i s p l a y N a m e > < V i s i b l e > F a l s e < / V i s i b l e > < / i t e m > < i t e m > < M e a s u r e N a m e > I n d e k s   ( I Z V R `E N J E   T E K U A   /   I Z V R `E N J E   P R E T H O D N A )   F I L T E R   f < / M e a s u r e N a m e > < D i s p l a y N a m e > I n d e k s   ( I Z V R `E N J E   T E K U A   /   I Z V R `E N J E   P R E T H O D N A )   F I L T E R   f < / D i s p l a y N a m e > < V i s i b l e > F a l s e < / V i s i b l e > < / i t e m > < i t e m > < M e a s u r e N a m e > I n d e k s   ( I Z V R `E N J E   T E K U A   /   T E K U I   P L A N )   F I L T E R   f < / M e a s u r e N a m e > < D i s p l a y N a m e > I n d e k s   ( I Z V R `E N J E   T E K U A   /   T E K U I   P L A N )   F I L T E R   f 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4.xml>��< ? x m l   v e r s i o n = " 1 . 0 "   e n c o d i n g = " U T F - 1 6 " ? > < G e m i n i   x m l n s = " h t t p : / / g e m i n i / p i v o t c u s t o m i z a t i o n / d 2 c 1 c 7 e 5 - 7 a b d - 4 a d b - a e 3 4 - 8 0 0 0 a 1 1 a d b f 8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5.xml>��< ? x m l   v e r s i o n = " 1 . 0 "   e n c o d i n g = " U T F - 1 6 " ? > < G e m i n i   x m l n s = " h t t p : / / g e m i n i / p i v o t c u s t o m i z a t i o n / e 5 c 1 b 6 1 4 - d 4 7 3 - 4 3 d 7 - b 5 6 f - c f 3 2 2 0 b 1 e 4 8 4 " > < C u s t o m C o n t e n t > < ! [ C D A T A [ < ? x m l   v e r s i o n = " 1 . 0 "   e n c o d i n g = " u t f - 1 6 " ? > < S e t t i n g s > < C a l c u l a t e d F i e l d s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 P l a n   z a   2 0 2 3   E U R   F I L T E R < / M e a s u r e N a m e > < D i s p l a y N a m e > P l a n   z a   2 0 2 3 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6.xml>��< ? x m l   v e r s i o n = " 1 . 0 "   e n c o d i n g = " U T F - 1 6 " ? > < G e m i n i   x m l n s = " h t t p : / / g e m i n i / p i v o t c u s t o m i z a t i o n / e b 2 9 e d 0 c - 9 c a 8 - 4 1 9 6 - b c 2 4 - b 9 4 6 1 2 8 b 4 c c 2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 I Z V R `E N J E   P R E T H O D N A   f < / M e a s u r e N a m e > < D i s p l a y N a m e > I Z V R `E N J E   P R E T H O D N A   f < / D i s p l a y N a m e > < V i s i b l e > F a l s e < / V i s i b l e > < / i t e m > < i t e m > < M e a s u r e N a m e > I Z V R `E N J E   P R E T H O D N A   9 2 1 1   P r i j .   s r e d .   i z   P r e t h .   f < / M e a s u r e N a m e > < D i s p l a y N a m e > I Z V R `E N J E   P R E T H O D N A   9 2 1 1   P r i j .   s r e d .   i z   P r e t h .   f < / D i s p l a y N a m e > < V i s i b l e > F a l s e < / V i s i b l e > < / i t e m > < i t e m > < M e a s u r e N a m e > I Z V R `E N J E   P R E T H O D N A   9 2 1 2   P r i j .   s r e d .   u   S l j e d .   g o d .   f < / M e a s u r e N a m e > < D i s p l a y N a m e > I Z V R `E N J E   P R E T H O D N A   9 2 1 2   P r i j .   s r e d .   u   S l j e d .   g o d .   f < / D i s p l a y N a m e > < V i s i b l e > F a l s e < / V i s i b l e > < / i t e m > < i t e m > < M e a s u r e N a m e > I Z V R `E N J E   P R E T H O D N A   F I L T E R   f < / M e a s u r e N a m e > < D i s p l a y N a m e > I Z V R `E N J E   P R E T H O D N A   F I L T E R   f < / D i s p l a y N a m e > < V i s i b l e > F a l s e < / V i s i b l e > < / i t e m > < i t e m > < M e a s u r e N a m e > I Z V R `E N J E   T E K U A   f < / M e a s u r e N a m e > < D i s p l a y N a m e > I Z V R `E N J E   T E K U A   f < / D i s p l a y N a m e > < V i s i b l e > F a l s e < / V i s i b l e > < / i t e m > < i t e m > < M e a s u r e N a m e > I Z V R `E N J E   T E K U A   9 2 1 1   P r i j .   s r e d .   i z   P r e t h .   f < / M e a s u r e N a m e > < D i s p l a y N a m e > I Z V R `E N J E   T E K U A   9 2 1 1   P r i j .   s r e d .   i z   P r e t h .   f < / D i s p l a y N a m e > < V i s i b l e > F a l s e < / V i s i b l e > < / i t e m > < i t e m > < M e a s u r e N a m e > I Z V R `E N J E   T E K U A   9 2 1 2   P r i j .   s r e d .   u   S l j e d .   f < / M e a s u r e N a m e > < D i s p l a y N a m e > I Z V R `E N J E   T E K U A   9 2 1 2   P r i j .   s r e d .   u   S l j e d .   f < / D i s p l a y N a m e > < V i s i b l e > F a l s e < / V i s i b l e > < / i t e m > < i t e m > < M e a s u r e N a m e > I Z V R `E N J E   T E K U A   F I L T E R   f < / M e a s u r e N a m e > < D i s p l a y N a m e > I Z V R `E N J E   T E K U A   F I L T E R   f < / D i s p l a y N a m e > < V i s i b l e > F a l s e < / V i s i b l e > < / i t e m > < i t e m > < M e a s u r e N a m e > I Z V O R N I   P L A N   I L I   R E B A L A N S   Z A   T E K U U   f < / M e a s u r e N a m e > < D i s p l a y N a m e > I Z V O R N I   P L A N   I L I   R E B A L A N S   Z A   T E K U U   f < / D i s p l a y N a m e > < V i s i b l e > F a l s e < / V i s i b l e > < / i t e m > < i t e m > < M e a s u r e N a m e > I Z V O R N I   P L A N   I L I   R E B A L A N S   Z A   T E K U U   9 2 1 1   P r i j .   s r e d .   i z   P r e t h .   f < / M e a s u r e N a m e > < D i s p l a y N a m e > I Z V O R N I   P L A N   I L I   R E B A L A N S   Z A   T E K U U   9 2 1 1   P r i j .   s r e d .   i z   P r e t h .   f < / D i s p l a y N a m e > < V i s i b l e > F a l s e < / V i s i b l e > < / i t e m > < i t e m > < M e a s u r e N a m e > I Z V O R N I   P L A N   I L I   R E B A L A N S   Z A   T E K U U   9 2 1 2   P r i j .   s r e d .   u   S l j e d .   g o d .   f < / M e a s u r e N a m e > < D i s p l a y N a m e > I Z V O R N I   P L A N   I L I   R E B A L A N S   Z A   T E K U U   9 2 1 2   P r i j .   s r e d .   u   S l j e d .   g o d .   f < / D i s p l a y N a m e > < V i s i b l e > F a l s e < / V i s i b l e > < / i t e m > < i t e m > < M e a s u r e N a m e > I Z V O R N I   P L A N   I L I   R E B A L A N S   Z A   T E K U U   F I L T E R   f < / M e a s u r e N a m e > < D i s p l a y N a m e > I Z V O R N I   P L A N   I L I   R E B A L A N S   Z A   T E K U U   F I L T E R   f < / D i s p l a y N a m e > < V i s i b l e > F a l s e < / V i s i b l e > < / i t e m > < i t e m > < M e a s u r e N a m e > T E K U I   P L A N   f < / M e a s u r e N a m e > < D i s p l a y N a m e > T E K U I   P L A N   f < / D i s p l a y N a m e > < V i s i b l e > F a l s e < / V i s i b l e > < / i t e m > < i t e m > < M e a s u r e N a m e > T E K U I   P L A N   9 2 1 1   P r i j .   s r e d .   i z   P r e t h .   f < / M e a s u r e N a m e > < D i s p l a y N a m e > T E K U I   P L A N   9 2 1 1   P r i j .   s r e d .   i z   P r e t h .   f < / D i s p l a y N a m e > < V i s i b l e > F a l s e < / V i s i b l e > < / i t e m > < i t e m > < M e a s u r e N a m e > T E K U I   P L A N   9 2 1 2   P r i j .   s r e d .   u   S l j e d .   g o d .   f < / M e a s u r e N a m e > < D i s p l a y N a m e > T E K U I   P L A N   9 2 1 2   P r i j .   s r e d .   u   S l j e d .   g o d .   f < / D i s p l a y N a m e > < V i s i b l e > F a l s e < / V i s i b l e > < / i t e m > < i t e m > < M e a s u r e N a m e > T E K U I   P L A N   F I L T E R   f < / M e a s u r e N a m e > < D i s p l a y N a m e > T E K U I   P L A N   F I L T E R   f < / D i s p l a y N a m e > < V i s i b l e > F a l s e < / V i s i b l e > < / i t e m > < i t e m > < M e a s u r e N a m e > I n d e k s   ( I Z V R `E N J E   T E K U A   /   I Z V R `E N J E   P R E T H O D N A )   f < / M e a s u r e N a m e > < D i s p l a y N a m e > I n d e k s   ( I Z V R `E N J E   T E K U A   /   I Z V R `E N J E   P R E T H O D N A )   f < / D i s p l a y N a m e > < V i s i b l e > F a l s e < / V i s i b l e > < / i t e m > < i t e m > < M e a s u r e N a m e > I n d e k s   ( I Z V R `E N J E   T E K U A   /   I Z V R `E N J E   P R E T H O D N A )   9 2 1 1   P r i j .   s r e d .   i z   P r e t h .   f < / M e a s u r e N a m e > < D i s p l a y N a m e > I n d e k s   ( I Z V R `E N J E   T E K U A   /   I Z V R `E N J E   P R E T H O D N A )   9 2 1 1   P r i j .   s r e d .   i z   P r e t h .   f < / D i s p l a y N a m e > < V i s i b l e > F a l s e < / V i s i b l e > < / i t e m > < i t e m > < M e a s u r e N a m e > I n d e k s   ( I Z V R `E N J E   T E K U A   /   I Z V R `E N J E   P R E T H O D N A )   9 2 1 2   P r i j .   s r e d .   u   S l j e d .   g o d .   f < / M e a s u r e N a m e > < D i s p l a y N a m e > I n d e k s   ( I Z V R `E N J E   T E K U A   /   I Z V R `E N J E   P R E T H O D N A )   9 2 1 2   P r i j .   s r e d .   u   S l j e d .   g o d .   f < / D i s p l a y N a m e > < V i s i b l e > F a l s e < / V i s i b l e > < / i t e m > < i t e m > < M e a s u r e N a m e > I n d e k s   ( I Z V R `E N J E   T E K U A   /   T E K U I   P L A N )   f < / M e a s u r e N a m e > < D i s p l a y N a m e > I n d e k s   ( I Z V R `E N J E   T E K U A   /   T E K U I   P L A N )   f < / D i s p l a y N a m e > < V i s i b l e > F a l s e < / V i s i b l e > < / i t e m > < i t e m > < M e a s u r e N a m e > I n d e k s   ( I Z V R `E N J E   T E K U A   /   T E K U I   P L A N )   9 2 1 1   P r i j .   s r e s .   i z   P r e t h .   f < / M e a s u r e N a m e > < D i s p l a y N a m e > I n d e k s   ( I Z V R `E N J E   T E K U A   /   T E K U I   P L A N )   9 2 1 1   P r i j .   s r e s .   i z   P r e t h .   f < / D i s p l a y N a m e > < V i s i b l e > F a l s e < / V i s i b l e > < / i t e m > < i t e m > < M e a s u r e N a m e > I n d e k s   ( I Z V R `E N J E   T E K U A   /   T E K U I   P L A N )   9 2 1 2   P r i j .   s r e s .   u   S l j e d .   g o d .   f < / M e a s u r e N a m e > < D i s p l a y N a m e > I n d e k s   ( I Z V R `E N J E   T E K U A   /   T E K U I   P L A N )   9 2 1 2   P r i j .   s r e s .   u   S l j e d .   g o d .   f < / D i s p l a y N a m e > < V i s i b l e > F a l s e < / V i s i b l e > < / i t e m > < i t e m > < M e a s u r e N a m e > I n d e k s   ( I Z V R `E N J E   T E K U A   /   I Z V R `E N J E   P R E T H O D N A )   F I L T E R   f < / M e a s u r e N a m e > < D i s p l a y N a m e > I n d e k s   ( I Z V R `E N J E   T E K U A   /   I Z V R `E N J E   P R E T H O D N A )   F I L T E R   f < / D i s p l a y N a m e > < V i s i b l e > F a l s e < / V i s i b l e > < / i t e m > < i t e m > < M e a s u r e N a m e > I n d e k s   ( I Z V R `E N J E   T E K U A   /   T E K U I   P L A N )   F I L T E R   f < / M e a s u r e N a m e > < D i s p l a y N a m e > I n d e k s   ( I Z V R `E N J E   T E K U A   /   T E K U I   P L A N )   F I L T E R   f < / D i s p l a y N a m e > < V i s i b l e > F a l s e < / V i s i b l e > < / i t e m > < i t e m > < M e a s u r e N a m e > %   I Z V R `E N J E   T E K U A   f   R a s h o d i < / M e a s u r e N a m e > < D i s p l a y N a m e > %   I Z V R `E N J E   T E K U A   f   R a s h o d i < / D i s p l a y N a m e > < V i s i b l e > F a l s e < / V i s i b l e > < / i t e m > < i t e m > < M e a s u r e N a m e > %   I Z V R `E N J E   T E K U A   f   P r i h o d i < / M e a s u r e N a m e > < D i s p l a y N a m e > %   I Z V R `E N J E   T E K U A   f   P r i h o d i 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7.xml>��< ? x m l   v e r s i o n = " 1 . 0 "   e n c o d i n g = " U T F - 1 6 " ? > < G e m i n i   x m l n s = " h t t p : / / g e m i n i / p i v o t c u s t o m i z a t i o n / 9 c 9 d 4 6 2 6 - 3 2 5 6 - 4 a 8 b - b 7 3 f - b 9 1 e 3 8 6 d 6 0 1 5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8.xml>��< ? x m l   v e r s i o n = " 1 . 0 "   e n c o d i n g = " U T F - 1 6 " ? > < G e m i n i   x m l n s = " h t t p : / / g e m i n i / p i v o t c u s t o m i z a t i o n / a 2 d e 9 b 9 5 - f 7 5 f - 4 d 2 a - a d e 7 - d e d 1 4 8 4 2 2 9 8 f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9.xml>��< ? x m l   v e r s i o n = " 1 . 0 "   e n c o d i n g = " U T F - 1 6 " ? > < G e m i n i   x m l n s = " h t t p : / / g e m i n i / p i v o t c u s t o m i z a t i o n / d 9 f 9 b 3 7 6 - 2 f 3 f - 4 3 d e - b 7 b 2 - 1 c b 6 b f 3 2 a e 0 6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a 2 5 2 4 3 d 3 - b f 0 2 - 4 a 1 c - b 6 d 1 - 6 e 3 f 7 2 4 c e e 5 c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 I Z V R `E N J E   P R E T H O D N A   f < / M e a s u r e N a m e > < D i s p l a y N a m e > I Z V R `E N J E   P R E T H O D N A   f < / D i s p l a y N a m e > < V i s i b l e > F a l s e < / V i s i b l e > < / i t e m > < i t e m > < M e a s u r e N a m e > I Z V R `E N J E   P R E T H O D N A   9 2 1 1   P r i j .   s r e d .   i z   P r e t h .   f < / M e a s u r e N a m e > < D i s p l a y N a m e > I Z V R `E N J E   P R E T H O D N A   9 2 1 1   P r i j .   s r e d .   i z   P r e t h .   f < / D i s p l a y N a m e > < V i s i b l e > F a l s e < / V i s i b l e > < / i t e m > < i t e m > < M e a s u r e N a m e > I Z V R `E N J E   P R E T H O D N A   9 2 1 2   P r i j .   s r e d .   u   S l j e d .   g o d .   f < / M e a s u r e N a m e > < D i s p l a y N a m e > I Z V R `E N J E   P R E T H O D N A   9 2 1 2   P r i j .   s r e d .   u   S l j e d .   g o d .   f < / D i s p l a y N a m e > < V i s i b l e > F a l s e < / V i s i b l e > < / i t e m > < i t e m > < M e a s u r e N a m e > I Z V R `E N J E   P R E T H O D N A   F I L T E R   f < / M e a s u r e N a m e > < D i s p l a y N a m e > I Z V R `E N J E   P R E T H O D N A   F I L T E R   f < / D i s p l a y N a m e > < V i s i b l e > F a l s e < / V i s i b l e > < / i t e m > < i t e m > < M e a s u r e N a m e > I Z V R `E N J E   T E K U A   f < / M e a s u r e N a m e > < D i s p l a y N a m e > I Z V R `E N J E   T E K U A   f < / D i s p l a y N a m e > < V i s i b l e > F a l s e < / V i s i b l e > < / i t e m > < i t e m > < M e a s u r e N a m e > I Z V R `E N J E   T E K U A   9 2 1 1   P r i j .   s r e d .   i z   P r e t h .   f < / M e a s u r e N a m e > < D i s p l a y N a m e > I Z V R `E N J E   T E K U A   9 2 1 1   P r i j .   s r e d .   i z   P r e t h .   f < / D i s p l a y N a m e > < V i s i b l e > F a l s e < / V i s i b l e > < / i t e m > < i t e m > < M e a s u r e N a m e > I Z V R `E N J E   T E K U A   9 2 1 2   P r i j .   s r e d .   u   S l j e d .   f < / M e a s u r e N a m e > < D i s p l a y N a m e > I Z V R `E N J E   T E K U A   9 2 1 2   P r i j .   s r e d .   u   S l j e d .   f < / D i s p l a y N a m e > < V i s i b l e > F a l s e < / V i s i b l e > < / i t e m > < i t e m > < M e a s u r e N a m e > I Z V R `E N J E   T E K U A   F I L T E R   f < / M e a s u r e N a m e > < D i s p l a y N a m e > I Z V R `E N J E   T E K U A   F I L T E R   f < / D i s p l a y N a m e > < V i s i b l e > F a l s e < / V i s i b l e > < / i t e m > < i t e m > < M e a s u r e N a m e > I Z V O R N I   P L A N   I L I   R E B A L A N S   Z A   T E K U U   f < / M e a s u r e N a m e > < D i s p l a y N a m e > I Z V O R N I   P L A N   I L I   R E B A L A N S   Z A   T E K U U   f < / D i s p l a y N a m e > < V i s i b l e > F a l s e < / V i s i b l e > < / i t e m > < i t e m > < M e a s u r e N a m e > I Z V O R N I   P L A N   I L I   R E B A L A N S   Z A   T E K U U   9 2 1 1   P r i j .   s r e d .   i z   P r e t h .   f < / M e a s u r e N a m e > < D i s p l a y N a m e > I Z V O R N I   P L A N   I L I   R E B A L A N S   Z A   T E K U U   9 2 1 1   P r i j .   s r e d .   i z   P r e t h .   f < / D i s p l a y N a m e > < V i s i b l e > F a l s e < / V i s i b l e > < / i t e m > < i t e m > < M e a s u r e N a m e > I Z V O R N I   P L A N   I L I   R E B A L A N S   Z A   T E K U U   9 2 1 2   P r i j .   s r e d .   u   S l j e d .   g o d .   f < / M e a s u r e N a m e > < D i s p l a y N a m e > I Z V O R N I   P L A N   I L I   R E B A L A N S   Z A   T E K U U   9 2 1 2   P r i j .   s r e d .   u   S l j e d .   g o d .   f < / D i s p l a y N a m e > < V i s i b l e > F a l s e < / V i s i b l e > < / i t e m > < i t e m > < M e a s u r e N a m e > I Z V O R N I   P L A N   I L I   R E B A L A N S   Z A   T E K U U   F I L T E R   f < / M e a s u r e N a m e > < D i s p l a y N a m e > I Z V O R N I   P L A N   I L I   R E B A L A N S   Z A   T E K U U   F I L T E R   f < / D i s p l a y N a m e > < V i s i b l e > F a l s e < / V i s i b l e > < / i t e m > < i t e m > < M e a s u r e N a m e > T E K U I   P L A N   f < / M e a s u r e N a m e > < D i s p l a y N a m e > T E K U I   P L A N   f < / D i s p l a y N a m e > < V i s i b l e > F a l s e < / V i s i b l e > < / i t e m > < i t e m > < M e a s u r e N a m e > T E K U I   P L A N   9 2 1 1   P r i j .   s r e d .   i z   P r e t h .   f < / M e a s u r e N a m e > < D i s p l a y N a m e > T E K U I   P L A N   9 2 1 1   P r i j .   s r e d .   i z   P r e t h .   f < / D i s p l a y N a m e > < V i s i b l e > F a l s e < / V i s i b l e > < / i t e m > < i t e m > < M e a s u r e N a m e > T E K U I   P L A N   9 2 1 2   P r i j .   s r e d .   u   S l j e d .   g o d .   f < / M e a s u r e N a m e > < D i s p l a y N a m e > T E K U I   P L A N   9 2 1 2   P r i j .   s r e d .   u   S l j e d .   g o d .   f < / D i s p l a y N a m e > < V i s i b l e > F a l s e < / V i s i b l e > < / i t e m > < i t e m > < M e a s u r e N a m e > T E K U I   P L A N   F I L T E R   f < / M e a s u r e N a m e > < D i s p l a y N a m e > T E K U I   P L A N   F I L T E R   f < / D i s p l a y N a m e > < V i s i b l e > F a l s e < / V i s i b l e > < / i t e m > < i t e m > < M e a s u r e N a m e > I n d e k s   ( I Z V R `E N J E   T E K U A   /   I Z V R `E N J E   P R E T H O D N A )   f < / M e a s u r e N a m e > < D i s p l a y N a m e > I n d e k s   ( I Z V R `E N J E   T E K U A   /   I Z V R `E N J E   P R E T H O D N A )   f < / D i s p l a y N a m e > < V i s i b l e > F a l s e < / V i s i b l e > < / i t e m > < i t e m > < M e a s u r e N a m e > I n d e k s   ( I Z V R `E N J E   T E K U A   /   I Z V R `E N J E   P R E T H O D N A )   9 2 1 1   P r i j .   s r e d .   i z   P r e t h .   f < / M e a s u r e N a m e > < D i s p l a y N a m e > I n d e k s   ( I Z V R `E N J E   T E K U A   /   I Z V R `E N J E   P R E T H O D N A )   9 2 1 1   P r i j .   s r e d .   i z   P r e t h .   f < / D i s p l a y N a m e > < V i s i b l e > F a l s e < / V i s i b l e > < / i t e m > < i t e m > < M e a s u r e N a m e > I n d e k s   ( I Z V R `E N J E   T E K U A   /   I Z V R `E N J E   P R E T H O D N A )   9 2 1 2   P r i j .   s r e d .   u   S l j e d .   g o d .   f < / M e a s u r e N a m e > < D i s p l a y N a m e > I n d e k s   ( I Z V R `E N J E   T E K U A   /   I Z V R `E N J E   P R E T H O D N A )   9 2 1 2   P r i j .   s r e d .   u   S l j e d .   g o d .   f < / D i s p l a y N a m e > < V i s i b l e > F a l s e < / V i s i b l e > < / i t e m > < i t e m > < M e a s u r e N a m e > I n d e k s   ( I Z V R `E N J E   T E K U A   /   T E K U I   P L A N )   f < / M e a s u r e N a m e > < D i s p l a y N a m e > I n d e k s   ( I Z V R `E N J E   T E K U A   /   T E K U I   P L A N )   f < / D i s p l a y N a m e > < V i s i b l e > F a l s e < / V i s i b l e > < / i t e m > < i t e m > < M e a s u r e N a m e > I n d e k s   ( I Z V R `E N J E   T E K U A   /   T E K U I   P L A N )   9 2 1 1   P r i j .   s r e s .   i z   P r e t h .   f < / M e a s u r e N a m e > < D i s p l a y N a m e > I n d e k s   ( I Z V R `E N J E   T E K U A   /   T E K U I   P L A N )   9 2 1 1   P r i j .   s r e s .   i z   P r e t h .   f < / D i s p l a y N a m e > < V i s i b l e > F a l s e < / V i s i b l e > < / i t e m > < i t e m > < M e a s u r e N a m e > I n d e k s   ( I Z V R `E N J E   T E K U A   /   T E K U I   P L A N )   9 2 1 2   P r i j .   s r e s .   u   S l j e d .   g o d .   f < / M e a s u r e N a m e > < D i s p l a y N a m e > I n d e k s   ( I Z V R `E N J E   T E K U A   /   T E K U I   P L A N )   9 2 1 2   P r i j .   s r e s .   u   S l j e d .   g o d .   f < / D i s p l a y N a m e > < V i s i b l e > F a l s e < / V i s i b l e > < / i t e m > < i t e m > < M e a s u r e N a m e > I n d e k s   ( I Z V R `E N J E   T E K U A   /   T E K U I   P L A N )   F I L T E R   f < / M e a s u r e N a m e > < D i s p l a y N a m e > I n d e k s   ( I Z V R `E N J E   T E K U A   /   T E K U I   P L A N )   F I L T E R   f < / D i s p l a y N a m e > < V i s i b l e > F a l s e < / V i s i b l e > < / i t e m > < i t e m > < M e a s u r e N a m e > I n d e k s   ( I Z V R `E N J E   T E K U A   /   I Z V R `E N J E   P R E T H O D N A )   F I L T E R   f < / M e a s u r e N a m e > < D i s p l a y N a m e > I n d e k s   ( I Z V R `E N J E   T E K U A   /   I Z V R `E N J E   P R E T H O D N A )   F I L T E R   f < / D i s p l a y N a m e > < V i s i b l e > F a l s e < / V i s i b l e > < / i t e m > < i t e m > < M e a s u r e N a m e > %   I Z V R `E N J E   T E K U A   f   R a s h o d i < / M e a s u r e N a m e > < D i s p l a y N a m e > %   I Z V R `E N J E   T E K U A   f   R a s h o d i < / D i s p l a y N a m e > < V i s i b l e > F a l s e < / V i s i b l e > < / i t e m > < i t e m > < M e a s u r e N a m e > %   I Z V R `E N J E   T E K U A   f   P r i h o d i < / M e a s u r e N a m e > < D i s p l a y N a m e > %   I Z V R `E N J E   T E K U A   f   P r i h o d i 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0.xml>��< ? x m l   v e r s i o n = " 1 . 0 "   e n c o d i n g = " U T F - 1 6 " ? > < G e m i n i   x m l n s = " h t t p : / / g e m i n i / p i v o t c u s t o m i z a t i o n / 1 e 6 2 5 f f 8 - 3 0 f b - 4 1 b 1 - 9 f 6 7 - 6 8 1 e d e 6 a a 3 1 9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1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 2 0 2 5 - 0 3 - 1 1 T 0 9 : 5 5 : 5 4 . 7 2 5 4 5 8 5 + 0 1 : 0 0 < / L a s t P r o c e s s e d T i m e > < / D a t a M o d e l i n g S a n d b o x . S e r i a l i z e d S a n d b o x E r r o r C a c h e > ] ] > < / C u s t o m C o n t e n t > < / G e m i n i > 
</file>

<file path=customXml/item92.xml>��< ? x m l   v e r s i o n = " 1 . 0 "   e n c o d i n g = " U T F - 1 6 " ? > < G e m i n i   x m l n s = " h t t p : / / g e m i n i / p i v o t c u s t o m i z a t i o n / 0 8 d 8 b 7 d d - e f 9 b - 4 e 6 b - b 3 9 e - b c f 3 e 2 0 9 7 b 7 3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 N e z a o k r u ~e n o   P l a n   z a   2 0 2 3   H R K < / M e a s u r e N a m e > < D i s p l a y N a m e > N e z a o k r u ~e n o  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i t e m > < M e a s u r e N a m e > F I L T E R   A L L   %   P l a n   z a   2 0 2 2   E U R < / M e a s u r e N a m e > < D i s p l a y N a m e > F I L T E R   A L L   %   P l a n   z a   2 0 2 2   E U R < / D i s p l a y N a m e > < V i s i b l e > F a l s e < / V i s i b l e > < / i t e m > < i t e m > < M e a s u r e N a m e > %   P l a n   z a   2 0 2 2   E U R < / M e a s u r e N a m e > < D i s p l a y N a m e > %   P l a n   z a   2 0 2 2   E U R < / D i s p l a y N a m e > < V i s i b l e > F a l s e < / V i s i b l e > < / i t e m > < i t e m > < M e a s u r e N a m e > F I L T E R   A L L   %   P l a n   z a   2 0 2 3   E U R < / M e a s u r e N a m e > < D i s p l a y N a m e > F I L T E R   A L L   %   P l a n   z a   2 0 2 3   E U R < / D i s p l a y N a m e > < V i s i b l e > F a l s e < / V i s i b l e > < / i t e m > < i t e m > < M e a s u r e N a m e > %   P l a n   z a   2 0 2 3   E U R < / M e a s u r e N a m e > < D i s p l a y N a m e > %   P l a n   z a   2 0 2 3   E U R < / D i s p l a y N a m e > < V i s i b l e > F a l s e < / V i s i b l e > < / i t e m > < i t e m > < M e a s u r e N a m e > F I L T E R   A L L   %   P r o j e k c i j a   z a   2 0 2 4   E U R < / M e a s u r e N a m e > < D i s p l a y N a m e > F I L T E R   A L L   %   P r o j e k c i j a   z a   2 0 2 4   E U R < / D i s p l a y N a m e > < V i s i b l e > F a l s e < / V i s i b l e > < / i t e m > < i t e m > < M e a s u r e N a m e > %   P r o j e k c i j a   z a   2 0 2 3   E U R < / M e a s u r e N a m e > < D i s p l a y N a m e > %   P r o j e k c i j a   z a   2 0 2 3   E U R < / D i s p l a y N a m e > < V i s i b l e > F a l s e < / V i s i b l e > < / i t e m > < i t e m > < M e a s u r e N a m e > F I L T E R   A L L   %   P r o j e k c i j a   z a   2 0 2 5   E U R < / M e a s u r e N a m e > < D i s p l a y N a m e > F I L T E R   A L L   %   P r o j e k c i j a   z a   2 0 2 5   E U R < / D i s p l a y N a m e > < V i s i b l e > F a l s e < / V i s i b l e > < / i t e m > < i t e m > < M e a s u r e N a m e > %   P r o j e k c i j a   z a   2 0 2 5   E U R < / M e a s u r e N a m e > < D i s p l a y N a m e > %   P r o j e k c i j a   z a   2 0 2 5   E U R < / D i s p l a y N a m e > < V i s i b l e > F a l s e < / V i s i b l e > < / i t e m > < i t e m > < M e a s u r e N a m e > F I L T E R   A L L   %   P l a n   z a   2 0 2 2   H R K < / M e a s u r e N a m e > < D i s p l a y N a m e > F I L T E R   A L L   %   P l a n   z a   2 0 2 2   H R K < / D i s p l a y N a m e > < V i s i b l e > F a l s e < / V i s i b l e > < / i t e m > < i t e m > < M e a s u r e N a m e > %   P l a n   z a   2 0 2 2   H R K < / M e a s u r e N a m e > < D i s p l a y N a m e > %   P l a n   z a   2 0 2 2   H R K < / D i s p l a y N a m e > < V i s i b l e > F a l s e < / V i s i b l e > < / i t e m > < i t e m > < M e a s u r e N a m e > F I L T E R   A L L   %   P l a n   z a   2 0 2 3   H R K < / M e a s u r e N a m e > < D i s p l a y N a m e > F I L T E R   A L L   %   P l a n   z a   2 0 2 3   H R K < / D i s p l a y N a m e > < V i s i b l e > F a l s e < / V i s i b l e > < / i t e m > < i t e m > < M e a s u r e N a m e > %   P l a n   z a   2 0 2 3   H R K < / M e a s u r e N a m e > < D i s p l a y N a m e > %   P l a n   z a   2 0 2 3   H R K < / D i s p l a y N a m e > < V i s i b l e > F a l s e < / V i s i b l e > < / i t e m > < i t e m > < M e a s u r e N a m e > %   F I L T E R   A L L   P r o j e k c i j a   z a   2 0 2 4   H R K < / M e a s u r e N a m e > < D i s p l a y N a m e > %   F I L T E R   A L L   P r o j e k c i j a   z a   2 0 2 4   H R K < / D i s p l a y N a m e > < V i s i b l e > F a l s e < / V i s i b l e > < / i t e m > < i t e m > < M e a s u r e N a m e > %   P r o j e k c i j a   z a   2 0 2 4   H R K < / M e a s u r e N a m e > < D i s p l a y N a m e > %   P r o j e k c i j a   z a   2 0 2 4   H R K < / D i s p l a y N a m e > < V i s i b l e > F a l s e < / V i s i b l e > < / i t e m > < i t e m > < M e a s u r e N a m e > F I L T E R   A L L   %   P r o j e k c i j a   z a   2 0 2 5   H R K < / M e a s u r e N a m e > < D i s p l a y N a m e > F I L T E R   A L L   %   P r o j e k c i j a   z a   2 0 2 5   H R K < / D i s p l a y N a m e > < V i s i b l e > F a l s e < / V i s i b l e > < / i t e m > < i t e m > < M e a s u r e N a m e > %   P r o j e k c i j a   z a   2 0 2 5   H R K < / M e a s u r e N a m e > < D i s p l a y N a m e > %   P r o j e k c i j a   z a   2 0 2 5   H R K < / D i s p l a y N a m e > < V i s i b l e > F a l s e < / V i s i b l e > < / i t e m > < i t e m > < M e a s u r e N a m e > R a z l i k a   2 0 2 3 - 2 0 2 2   E U R < / M e a s u r e N a m e > < D i s p l a y N a m e > R a z l i k a   2 0 2 3 - 2 0 2 2   E U R < / D i s p l a y N a m e > < V i s i b l e > F a l s e < / V i s i b l e > < / i t e m > < i t e m > < M e a s u r e N a m e > %   R a z l i k a   2 0 2 3 - 2 0 2 2   E U R < / M e a s u r e N a m e > < D i s p l a y N a m e > %   R a z l i k a   2 0 2 3 - 2 0 2 2   E U R < / D i s p l a y N a m e > < V i s i b l e > F a l s e < / V i s i b l e > < / i t e m > < i t e m > < M e a s u r e N a m e > R a z l i k a   2 0 2 3 - 2 0 2 2   H R K < / M e a s u r e N a m e > < D i s p l a y N a m e > R a z l i k a   2 0 2 3 - 2 0 2 2   H R K < / D i s p l a y N a m e > < V i s i b l e > F a l s e < / V i s i b l e > < / i t e m > < i t e m > < M e a s u r e N a m e > %   R a z l i k a   2 0 2 3 - 2 0 2 2   H R K < / M e a s u r e N a m e > < D i s p l a y N a m e > %   R a z l i k a   2 0 2 3 - 2 0 2 2 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 %   R a z l i k a   2 0 2 4 - 2 0 2 3   E U R < / M e a s u r e N a m e > < D i s p l a y N a m e > %   R a z l i k a   2 0 2 4 - 2 0 2 3   E U R < / D i s p l a y N a m e > < V i s i b l e > F a l s e < / V i s i b l e > < / i t e m > < i t e m > < M e a s u r e N a m e > R a z l i k a   2 0 2 4 - 2 0 2 3   H R K < / M e a s u r e N a m e > < D i s p l a y N a m e > R a z l i k a   2 0 2 4 - 2 0 2 3   H R K < / D i s p l a y N a m e > < V i s i b l e > F a l s e < / V i s i b l e > < / i t e m > < i t e m > < M e a s u r e N a m e > %   R a z l i k a   2 0 2 4 - 2 0 2 3   H R K < / M e a s u r e N a m e > < D i s p l a y N a m e > %   R a z l i k a   2 0 2 4 - 2 0 2 3   H R K < / D i s p l a y N a m e > < V i s i b l e > F a l s e < / V i s i b l e > < / i t e m > < i t e m > < M e a s u r e N a m e > R a z l i k a   2 0 2 5 - 2 0 2 4   E U R < / M e a s u r e N a m e > < D i s p l a y N a m e > R a z l i k a   2 0 2 5 - 2 0 2 4   E U R < / D i s p l a y N a m e > < V i s i b l e > F a l s e < / V i s i b l e > < / i t e m > < i t e m > < M e a s u r e N a m e > %   R a z l i k a   2 0 2 5 - 2 0 2 4   E U R < / M e a s u r e N a m e > < D i s p l a y N a m e > %   R a z l i k a   2 0 2 5 - 2 0 2 4   E U R < / D i s p l a y N a m e > < V i s i b l e > F a l s e < / V i s i b l e > < / i t e m > < i t e m > < M e a s u r e N a m e > R a z l i k a   2 0 2 5 - 2 0 2 4   H R K < / M e a s u r e N a m e > < D i s p l a y N a m e > R a z l i k a   2 0 2 5 - 2 0 2 4   H R K < / D i s p l a y N a m e > < V i s i b l e > F a l s e < / V i s i b l e > < / i t e m > < i t e m > < M e a s u r e N a m e > %   R a z l i k a   2 0 2 5 - 2 0 2 4   H R K < / M e a s u r e N a m e > < D i s p l a y N a m e > %   R a z l i k a   2 0 2 5 - 2 0 2 4 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3.xml>��< ? x m l   v e r s i o n = " 1 . 0 "   e n c o d i n g = " U T F - 1 6 " ? > < G e m i n i   x m l n s = " h t t p : / / g e m i n i / p i v o t c u s t o m i z a t i o n / 9 d 0 8 4 c 8 f - 9 d 3 c - 4 3 8 8 - a d 3 8 - d 1 3 5 8 a 0 2 2 0 9 a " > < C u s t o m C o n t e n t > < ! [ C D A T A [ < ? x m l   v e r s i o n = " 1 . 0 "   e n c o d i n g = " u t f - 1 6 " ? > < S e t t i n g s > < C a l c u l a t e d F i e l d s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4.xml>��< ? x m l   v e r s i o n = " 1 . 0 "   e n c o d i n g = " U T F - 1 6 " ? > < G e m i n i   x m l n s = " h t t p : / / g e m i n i / p i v o t c u s t o m i z a t i o n / c 2 a 2 6 b 4 c - 7 e b 2 - 4 3 8 b - 9 3 8 a - 5 6 d f 0 4 9 5 3 4 5 2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5.xml>��< ? x m l   v e r s i o n = " 1 . 0 "   e n c o d i n g = " U T F - 1 6 " ? > < G e m i n i   x m l n s = " h t t p : / / g e m i n i / p i v o t c u s t o m i z a t i o n / P o w e r P i v o t V e r s i o n " > < C u s t o m C o n t e n t > < ! [ C D A T A [ 1 1 . 0 . 9 1 6 6 . 1 8 8 ] ] > < / C u s t o m C o n t e n t > < / G e m i n i > 
</file>

<file path=customXml/item96.xml>��< ? x m l   v e r s i o n = " 1 . 0 "   e n c o d i n g = " U T F - 1 6 " ? > < G e m i n i   x m l n s = " h t t p : / / g e m i n i / p i v o t c u s t o m i z a t i o n / a 8 5 f 7 c e 4 - f 5 e 0 - 4 1 e 7 - a e 5 d - 7 0 f b 4 1 0 4 d f 1 b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7.xml>��< ? x m l   v e r s i o n = " 1 . 0 "   e n c o d i n g = " U T F - 1 6 " ? > < G e m i n i   x m l n s = " h t t p : / / g e m i n i / p i v o t c u s t o m i z a t i o n / T a b l e W i d g e t " > < C u s t o m C o n t e n t > & l t ; A r r a y O f D i a g r a m M a n a g e r . S e r i a l i z a b l e D i a g r a m 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 x m l n s : i = " h t t p : / / w w w . w 3 . o r g / 2 0 0 1 / X M L S c h e m a - i n s t a n c e " & g t ; & l t ; D i a g r a m M a n a g e r . S e r i a l i z a b l e D i a g r a m & g t ; & l t ; A d a p t e r   i : t y p e = " T a b l e W i d g e t V i e w M o d e l S a n d b o x A d a p t e r " & g t ; & l t ; T a b l e N a m e & g t ; K o n t n i P l a n D & l t ; / T a b l e N a m e & g t ; & l t ; / A d a p t e r & g t ; & l t ; D i a g r a m T y p e & g t ; T a b l e W i d g e t V i e w M o d e l & l t ; / D i a g r a m T y p e & g t ; & l t ; D i s p l a y C o n t e x t   i : t y p e = " T a b l e W i d g e t D i s p l a y C o n t e x t " & g t ; & l t ; I s F i l t e r e d T a g K e y & g t ; & l t ; K e y & g t ; S t a t i c   T a g s \ H a s   F i l t e r & l t ; / K e y & g t ; & l t ; / I s F i l t e r e d T a g K e y & g t ; & l t ; I s I n T y p e B o o l e a n K e y & g t ; & l t ; K e y & g t ; S t a t i c   T a g s \ I s   B o o l e a n & l t ; / K e y & g t ; & l t ; / I s I n T y p e B o o l e a n K e y & g t ; & l t ; I s I n T y p e N u m b e r K e y & g t ; & l t ; K e y & g t ; S t a t i c   T a g s \ I s   N u m b e r & l t ; / K e y & g t ; & l t ; / I s I n T y p e N u m b e r K e y & g t ; & l t ; I s I n T y p e T e x t K e y & g t ; & l t ; K e y & g t ; S t a t i c   T a g s \ I s   T e x t & l t ; / K e y & g t ; & l t ; / I s I n T y p e T e x t K e y & g t ; & l t ; I s I n T y p e T i m e K e y & g t ; & l t ; K e y & g t ; S t a t i c   T a g s \ I s   T i m e & l t ; / K e y & g t ; & l t ; / I s I n T y p e T i m e K e y & g t ; & l t ; I s S o r t A s c e n d i n g T a g K e y & g t ; & l t ; K e y & g t ; S t a t i c   T a g s \ I s   S o r t e d   A s c e n d i n g & l t ; / K e y & g t ; & l t ; / I s S o r t A s c e n d i n g T a g K e y & g t ; & l t ; I s S o r t D e s c e n d i n g T a g K e y & g t ; & l t ; K e y & g t ; S t a t i c   T a g s \ I s   S o r t e d   D e s c e n d i n g & l t ; / K e y & g t ; & l t ; / I s S o r t D e s c e n d i n g T a g K e y & g t ; & l t ; I s S o r t a b l e T a g K e y & g t ; & l t ; K e y & g t ; S t a t i c   T a g s \ c a n   b e   s o r t e d & l t ; / K e y & g t ; & l t ; / I s S o r t a b l e T a g K e y & g t ; & l t ; / D i s p l a y C o n t e x t & g t ; & l t ; D i s p l a y T y p e & g t ; T a b l e W i d g e t P a n e l & l t ; / D i s p l a y T y p e & g t ; & l t ; K e y   i : t y p e = " S a n d b o x E d i t o r T a b l e W i d g e t V i e w M o d e l K e y " & g t ; & l t ; T a b l e N a m e & g t ; K o n t n i P l a n D & l t ; / T a b l e N a m e & g t ; & l t ; / K e y & g t ; & l t ; M a i n t a i n e r   i : t y p e = " T a b l e W i d g e t V i e w M o d e l . T a b l e W i d g e t V i e w M o d e l M a i n t a i n e r " / & g t ; & l t ; V i e w S t a t e F a c t o r y T y p e & g t ; M i c r o s o f t . A n a l y s i s S e r v i c e s . C o m m o n . T a b l e W i d g e t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T a b l e W i d g e t G r i d   M o d e l & l t ; / K e y & g t ; & l t ; / a : K e y & g t ; & l t ; a : V a l u e 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 T a b l e & l t ; / K e y & g t ; & l t ; / a : K e y & g t ; & l t ; a : V a l u e 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o a d   T o p   N   D i s t i n c t   V a l u e s & l t ; / K e y & g t ; & l t ; / a : K e y & g t ; & l t ; a : V a l u e 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D a t a   T y p e & l t ; / K e y & g t ; & l t ; / a : K e y & g t ; & l t ; a : V a l u e 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 B o o l e a n & l t ; / K e y & g t ; & l t ; / a : K e y & g t ; & l t ; a : V a l u e 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 N u m b e r & l t ; / K e y & g t ; & l t ; / a : K e y & g t ; & l t ; a : V a l u e 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 T e x t & l t ; / K e y & g t ; & l t ; / a : K e y & g t ; & l t ; a : V a l u e 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 T i m e & l t ; / K e y & g t ; & l t ; / a : K e y & g t ; & l t ; a : V a l u e 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 s o r t e d & l t ; / K e y & g t ; & l t ; / a : K e y & g t ; & l t ; a : V a l u e 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 T a g s \ H a s   F i l t e r & l t ; / K e y & g t ; & l t ; / a : K e y & g t ; & l t ; a : V a l u e 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   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 P r i v a t e & l t ; / K e y & g t ; & l t ; / a : K e y & g t ; & l t ; a : V a l u e 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a u n & l t ; / K e y & g t ; & l t ; / a : K e y & g t ; & l t ; a : V a l u e 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a z i v   r a u n a & l t ; / K e y & g t ; & l t ; / a : K e y & g t ; & l t ; a : V a l u e 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    & l t ; / K e y & g t ; & l t ; / a : K e y & g t ; & l t ; a : V a l u e   i : t y p e = " T a b l e W i d g e t B a s e V i e w S t a t e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T a b l e W i d g e t V i e w M o d e l S a n d b o x A d a p t e r " & g t ; & l t ; T a b l e N a m e & g t ; F I N I Z V K O N & l t ; / T a b l e N a m e & g t ; & l t ; / A d a p t e r & g t ; & l t ; D i a g r a m T y p e & g t ; T a b l e W i d g e t V i e w M o d e l & l t ; / D i a g r a m T y p e & g t ; & l t ; D i s p l a y C o n t e x t   i : t y p e = " T a b l e W i d g e t D i s p l a y C o n t e x t " & g t ; & l t ; I s F i l t e r e d T a g K e y & g t ; & l t ; K e y & g t ; S t a t i c   T a g s \ H a s   F i l t e r & l t ; / K e y & g t ; & l t ; / I s F i l t e r e d T a g K e y & g t ; & l t ; I s I n T y p e B o o l e a n K e y & g t ; & l t ; K e y & g t ; S t a t i c   T a g s \ I s   B o o l e a n & l t ; / K e y & g t ; & l t ; / I s I n T y p e B o o l e a n K e y & g t ; & l t ; I s I n T y p e N u m b e r K e y & g t ; & l t ; K e y & g t ; S t a t i c   T a g s \ I s   N u m b e r & l t ; / K e y & g t ; & l t ; / I s I n T y p e N u m b e r K e y & g t ; & l t ; I s I n T y p e T e x t K e y & g t ; & l t ; K e y & g t ; S t a t i c   T a g s \ I s   T e x t & l t ; / K e y & g t ; & l t ; / I s I n T y p e T e x t K e y & g t ; & l t ; I s I n T y p e T i m e K e y & g t ; & l t ; K e y & g t ; S t a t i c   T a g s \ I s   T i m e & l t ; / K e y & g t ; & l t ; / I s I n T y p e T i m e K e y & g t ; & l t ; I s S o r t A s c e n d i n g T a g K e y & g t ; & l t ; K e y & g t ; S t a t i c   T a g s \ I s   S o r t e d   A s c e n d i n g & l t ; / K e y & g t ; & l t ; / I s S o r t A s c e n d i n g T a g K e y & g t ; & l t ; I s S o r t D e s c e n d i n g T a g K e y & g t ; & l t ; K e y & g t ; S t a t i c   T a g s \ I s   S o r t e d   D e s c e n d i n g & l t ; / K e y & g t ; & l t ; / I s S o r t D e s c e n d i n g T a g K e y & g t ; & l t ; I s S o r t a b l e T a g K e y & g t ; & l t ; K e y & g t ; S t a t i c   T a g s \ c a n   b e   s o r t e d & l t ; / K e y & g t ; & l t ; / I s S o r t a b l e T a g K e y & g t ; & l t ; / D i s p l a y C o n t e x t & g t ; & l t ; D i s p l a y T y p e & g t ; T a b l e W i d g e t P a n e l & l t ; / D i s p l a y T y p e & g t ; & l t ; K e y   i : t y p e = " S a n d b o x E d i t o r T a b l e W i d g e t V i e w M o d e l K e y " & g t ; & l t ; T a b l e N a m e & g t ; F I N I Z V K O N & l t ; / T a b l e N a m e & g t ; & l t ; / K e y & g t ; & l t ; M a i n t a i n e r   i : t y p e = " T a b l e W i d g e t V i e w M o d e l . T a b l e W i d g e t V i e w M o d e l M a i n t a i n e r " / & g t ; & l t ; V i e w S t a t e F a c t o r y T y p e & g t ; M i c r o s o f t . A n a l y s i s S e r v i c e s . C o m m o n . T a b l e W i d g e t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T a b l e W i d g e t G r i d   M o d e l & l t ; / K e y & g t ; & l t ; / a : K e y & g t ; & l t ; a : V a l u e 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 T a b l e & l t ; / K e y & g t ; & l t ; / a : K e y & g t ; & l t ; a : V a l u e 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o a d   T o p   N   D i s t i n c t   V a l u e s & l t ; / K e y & g t ; & l t ; / a : K e y & g t ; & l t ; a : V a l u e 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D a t a   T y p e & l t ; / K e y & g t ; & l t ; / a : K e y & g t ; & l t ; a : V a l u e 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 B o o l e a n & l t ; / K e y & g t ; & l t ; / a : K e y & g t ; & l t ; a : V a l u e 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 N u m b e r & l t ; / K e y & g t ; & l t ; / a : K e y & g t ; & l t ; a : V a l u e 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 T e x t & l t ; / K e y & g t ; & l t ; / a : K e y & g t ; & l t ; a : V a l u e 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 T i m e & l t ; / K e y & g t ; & l t ; / a : K e y & g t ; & l t ; a : V a l u e 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 s o r t e d & l t ; / K e y & g t ; & l t ; / a : K e y & g t ; & l t ; a : V a l u e 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 T a g s \ H a s   F i l t e r & l t ; / K e y & g t ; & l t ; / a : K e y & g t ; & l t ; a : V a l u e 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   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 P r i v a t e & l t ; / K e y & g t ; & l t ; / a : K e y & g t ; & l t ; a : V a l u e 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a u n & l t ; / K e y & g t ; & l t ; / a : K e y & g t ; & l t ; a : V a l u e 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a z i v   r a u n a & l t ; / K e y & g t ; & l t ; / a : K e y & g t ; & l t ; a : V a l u e 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 P O   I Z V O R I M A & l t ; / K e y & g t ; & l t ; / a : K e y & g t ; & l t ; a : V a l u e 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 1 & l t ; / K e y & g t ; & l t ; / a : K e y & g t ; & l t ; a : V a l u e 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 2 & l t ; / K e y & g t ; & l t ; / a : K e y & g t ; & l t ; a : V a l u e 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r ae n j e   2 0 2 1 .   S T A R O   E U R & l t ; / K e y & g t ; & l t ; / a : K e y & g t ; & l t ; a : V a l u e 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l a n   z a                                       2 0 2 2 .   E U R & l t ; / K e y & g t ; & l t ; / a : K e y & g t ; & l t ; a : V a l u e 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l a n   z a                                                   2 0 2 3 .   E U R & l t ; / K e y & g t ; & l t ; / a : K e y & g t ; & l t ; a : V a l u e 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j e k c i j a   z a   2 0 2 4 .   E U R & l t ; / K e y & g t ; & l t ; / a : K e y & g t ; & l t ; a : V a l u e 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j e k c i j a   z a   2 0 2 5 .   E U R & l t ; / K e y & g t ; & l t ; / a : K e y & g t ; & l t ; a : V a l u e 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a z d j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L A V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G R A M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O D P R O G R A M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K T I V N O S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O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 1 & l t ; / K e y & g t ; & l t ; / a : K e y & g t ; & l t ; a : V a l u e 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 2 & l t ; / K e y & g t ; & l t ; / a : K e y & g t ; & l t ; a : V a l u e 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 3 & l t ; / K e y & g t ; & l t ; / a : K e y & g t ; & l t ; a : V a l u e 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 4 & l t ; / K e y & g t ; & l t ; / a : K e y & g t ; & l t ; a : V a l u e 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    & l t ; / K e y & g t ; & l t ; / a : K e y & g t ; & l t ; a : V a l u e   i : t y p e = " T a b l e W i d g e t B a s e V i e w S t a t e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T a b l e W i d g e t V i e w M o d e l S a n d b o x A d a p t e r " & g t ; & l t ; T a b l e N a m e & g t ; B a z a Z a U p i t & l t ; / T a b l e N a m e & g t ; & l t ; / A d a p t e r & g t ; & l t ; D i a g r a m T y p e & g t ; T a b l e W i d g e t V i e w M o d e l & l t ; / D i a g r a m T y p e & g t ; & l t ; D i s p l a y C o n t e x t   i : t y p e = " T a b l e W i d g e t D i s p l a y C o n t e x t " & g t ; & l t ; I s F i l t e r e d T a g K e y & g t ; & l t ; K e y & g t ; S t a t i c   T a g s \ H a s   F i l t e r & l t ; / K e y & g t ; & l t ; / I s F i l t e r e d T a g K e y & g t ; & l t ; I s I n T y p e B o o l e a n K e y & g t ; & l t ; K e y & g t ; S t a t i c   T a g s \ I s   B o o l e a n & l t ; / K e y & g t ; & l t ; / I s I n T y p e B o o l e a n K e y & g t ; & l t ; I s I n T y p e N u m b e r K e y & g t ; & l t ; K e y & g t ; S t a t i c   T a g s \ I s   N u m b e r & l t ; / K e y & g t ; & l t ; / I s I n T y p e N u m b e r K e y & g t ; & l t ; I s I n T y p e T e x t K e y & g t ; & l t ; K e y & g t ; S t a t i c   T a g s \ I s   T e x t & l t ; / K e y & g t ; & l t ; / I s I n T y p e T e x t K e y & g t ; & l t ; I s I n T y p e T i m e K e y & g t ; & l t ; K e y & g t ; S t a t i c   T a g s \ I s   T i m e & l t ; / K e y & g t ; & l t ; / I s I n T y p e T i m e K e y & g t ; & l t ; I s S o r t A s c e n d i n g T a g K e y & g t ; & l t ; K e y & g t ; S t a t i c   T a g s \ I s   S o r t e d   A s c e n d i n g & l t ; / K e y & g t ; & l t ; / I s S o r t A s c e n d i n g T a g K e y & g t ; & l t ; I s S o r t D e s c e n d i n g T a g K e y & g t ; & l t ; K e y & g t ; S t a t i c   T a g s \ I s   S o r t e d   D e s c e n d i n g & l t ; / K e y & g t ; & l t ; / I s S o r t D e s c e n d i n g T a g K e y & g t ; & l t ; I s S o r t a b l e T a g K e y & g t ; & l t ; K e y & g t ; S t a t i c   T a g s \ c a n   b e   s o r t e d & l t ; / K e y & g t ; & l t ; / I s S o r t a b l e T a g K e y & g t ; & l t ; / D i s p l a y C o n t e x t & g t ; & l t ; D i s p l a y T y p e & g t ; T a b l e W i d g e t P a n e l & l t ; / D i s p l a y T y p e & g t ; & l t ; K e y   i : t y p e = " S a n d b o x E d i t o r T a b l e W i d g e t V i e w M o d e l K e y " & g t ; & l t ; T a b l e N a m e & g t ; B a z a Z a U p i t & l t ; / T a b l e N a m e & g t ; & l t ; / K e y & g t ; & l t ; M a i n t a i n e r   i : t y p e = " T a b l e W i d g e t V i e w M o d e l . T a b l e W i d g e t V i e w M o d e l M a i n t a i n e r " / & g t ; & l t ; V i e w S t a t e F a c t o r y T y p e & g t ; M i c r o s o f t . A n a l y s i s S e r v i c e s . C o m m o n . T a b l e W i d g e t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T a b l e W i d g e t G r i d   M o d e l & l t ; / K e y & g t ; & l t ; / a : K e y & g t ; & l t ; a : V a l u e 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 T a b l e & l t ; / K e y & g t ; & l t ; / a : K e y & g t ; & l t ; a : V a l u e 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o a d   T o p   N   D i s t i n c t   V a l u e s & l t ; / K e y & g t ; & l t ; / a : K e y & g t ; & l t ; a : V a l u e 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D a t a   T y p e & l t ; / K e y & g t ; & l t ; / a : K e y & g t ; & l t ; a : V a l u e 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 B o o l e a n & l t ; / K e y & g t ; & l t ; / a : K e y & g t ; & l t ; a : V a l u e 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 N u m b e r & l t ; / K e y & g t ; & l t ; / a : K e y & g t ; & l t ; a : V a l u e 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 T e x t & l t ; / K e y & g t ; & l t ; / a : K e y & g t ; & l t ; a : V a l u e 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 T i m e & l t ; / K e y & g t ; & l t ; / a : K e y & g t ; & l t ; a : V a l u e 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 s o r t e d & l t ; / K e y & g t ; & l t ; / a : K e y & g t ; & l t ; a : V a l u e 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 T a g s \ H a s   F i l t e r & l t ; / K e y & g t ; & l t ; / a : K e y & g t ; & l t ; a : V a l u e 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   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 P r i v a t e & l t ; / K e y & g t ; & l t ; / a : K e y & g t ; & l t ; a : V a l u e 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O R   S I F R A   I   N A Z I V   1 & l t ; / K e y & g t ; & l t ; / a : K e y & g t ; & l t ; a : V a l u e 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 B R O J   I   N A Z I V   1 & l t ; / K e y & g t ; & l t ; / a : K e y & g t ; & l t ; a : V a l u e 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 B R O J   I   N A Z I V   2 & l t ; / K e y & g t ; & l t ; / a : K e y & g t ; & l t ; a : V a l u e 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 B R O J   I   N A Z I V   3 & l t ; / K e y & g t ; & l t ; / a : K e y & g t ; & l t ; a : V a l u e 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 B R O J   I   N A Z I V   4 & l t ; / K e y & g t ; & l t ; / a : K e y & g t ; & l t ; a : V a l u e 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u n k c i j s k a     k l a s i f i k a c i j a   1 & l t ; / K e y & g t ; & l t ; / a : K e y & g t ; & l t ; a : V a l u e 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u n k c i j s k a     k l a s i f i k a c i j a   2 & l t ; / K e y & g t ; & l t ; / a : K e y & g t ; & l t ; a : V a l u e 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l a n   z a   2 0 2 2 .   E U R & l t ; / K e y & g t ; & l t ; / a : K e y & g t ; & l t ; a : V a l u e 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r ae n j e   z a   2 0 2 2 .   E U R & l t ; / K e y & g t ; & l t ; / a : K e y & g t ; & l t ; a : V a l u e 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O R N I                       P l a n   z a   2 0 2 3 .   E U R & l t ; / K e y & g t ; & l t ; / a : K e y & g t ; & l t ; a : V a l u e 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r ae n j e   z a   2 0 2 3 .   E U R & l t ; / K e y & g t ; & l t ; / a : K e y & g t ; & l t ; a : V a l u e 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l a n   z a   2 0 2 4 .   E U R & l t ; / K e y & g t ; & l t ; / a : K e y & g t ; & l t ; a : V a l u e 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j e k c i j a   z a   2 0 2 5 .   E U R & l t ; / K e y & g t ; & l t ; / a : K e y & g t ; & l t ; a : V a l u e 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j e k c i j a   z a   2 0 2 6 .   E U R & l t ; / K e y & g t ; & l t ; / a : K e y & g t ; & l t ; a : V a l u e 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r ae n j e   0 1 . 0 1 . - 3 0 . 0 6 . 2 0 2 2 . & l t ; / K e y & g t ; & l t ; / a : K e y & g t ; & l t ; a : V a l u e 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O R N I   /   T E K U I                                                       P l a n   z a   2 0 2 3 . & l t ; / K e y & g t ; & l t ; / a : K e y & g t ; & l t ; a : V a l u e 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r ae n j e   0 1 . 0 1 . - 3 0 . 0 6 . 2 0 2 3 . & l t ; / K e y & g t ; & l t ; / a : K e y & g t ; & l t ; a : V a l u e 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d e k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d e k s 2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R `E N J E   P R E T H O D N A & l t ; / K e y & g t ; & l t ; / a : K e y & g t ; & l t ; a : V a l u e 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O R N I   P L A N   I L I   R E B A L A N S   Z A   T E K U U & l t ; / K e y & g t ; & l t ; / a : K e y & g t ; & l t ; a : V a l u e 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E K U I   P L A N & l t ; / K e y & g t ; & l t ; / a : K e y & g t ; & l t ; a : V a l u e 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R `E N J E   T E K U A & l t ; / K e y & g t ; & l t ; / a : K e y & g t ; & l t ; a : V a l u e 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D E K S   1 & l t ; / K e y & g t ; & l t ; / a : K e y & g t ; & l t ; a : V a l u e 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D E K S 3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A Z D J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L A V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L A V N I   P R O G R A M & l t ; / K e y & g t ; & l t ; / a : K e y & g t ; & l t ; a : V a l u e 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G R A M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O D P R O G R A M   `I F R A   I   N A Z I V & l t ; / K e y & g t ; & l t ; / a : K e y & g t ; & l t ; a : V a l u e 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O R   S I F R A   I   N A Z I V   2 & l t ; / K e y & g t ; & l t ; / a : K e y & g t ; & l t ; a : V a l u e 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 1 & l t ; / K e y & g t ; & l t ; / a : K e y & g t ; & l t ; a : V a l u e 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 2 & l t ; / K e y & g t ; & l t ; / a : K e y & g t ; & l t ; a : V a l u e 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 3 & l t ; / K e y & g t ; & l t ; / a : K e y & g t ; & l t ; a : V a l u e 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 4 & l t ; / K e y & g t ; & l t ; / a : K e y & g t ; & l t ; a : V a l u e 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 2   -   L e g e n d a & l t ; / K e y & g t ; & l t ; / a : K e y & g t ; & l t ; a : V a l u e 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    & l t ; / K e y & g t ; & l t ; / a : K e y & g t ; & l t ; a : V a l u e   i : t y p e = " T a b l e W i d g e t B a s e V i e w S t a t e " / & g t ; & l t ; / a : K e y V a l u e O f D i a g r a m O b j e c t K e y a n y T y p e z b w N T n L X & g t ; & l t ; / V i e w S t a t e s & g t ; & l t ; / D i a g r a m M a n a g e r . S e r i a l i z a b l e D i a g r a m & g t ; & l t ; / A r r a y O f D i a g r a m M a n a g e r . S e r i a l i z a b l e D i a g r a m & g t ; < / C u s t o m C o n t e n t > < / G e m i n i > 
</file>

<file path=customXml/itemProps1.xml><?xml version="1.0" encoding="utf-8"?>
<ds:datastoreItem xmlns:ds="http://schemas.openxmlformats.org/officeDocument/2006/customXml" ds:itemID="{D88DBAE5-F9BE-43A9-A08E-C6E98715E3BE}">
  <ds:schemaRefs/>
</ds:datastoreItem>
</file>

<file path=customXml/itemProps10.xml><?xml version="1.0" encoding="utf-8"?>
<ds:datastoreItem xmlns:ds="http://schemas.openxmlformats.org/officeDocument/2006/customXml" ds:itemID="{FB66B09F-0CC2-4D6B-907B-7FD8D2408521}">
  <ds:schemaRefs/>
</ds:datastoreItem>
</file>

<file path=customXml/itemProps11.xml><?xml version="1.0" encoding="utf-8"?>
<ds:datastoreItem xmlns:ds="http://schemas.openxmlformats.org/officeDocument/2006/customXml" ds:itemID="{F98DA07B-D8C8-4BB7-AB3B-25321B270EB1}">
  <ds:schemaRefs/>
</ds:datastoreItem>
</file>

<file path=customXml/itemProps12.xml><?xml version="1.0" encoding="utf-8"?>
<ds:datastoreItem xmlns:ds="http://schemas.openxmlformats.org/officeDocument/2006/customXml" ds:itemID="{2D76D918-5444-465D-8B96-170E39F315BD}">
  <ds:schemaRefs/>
</ds:datastoreItem>
</file>

<file path=customXml/itemProps13.xml><?xml version="1.0" encoding="utf-8"?>
<ds:datastoreItem xmlns:ds="http://schemas.openxmlformats.org/officeDocument/2006/customXml" ds:itemID="{9F6A28BA-C541-4A7E-A718-970782C140F7}">
  <ds:schemaRefs/>
</ds:datastoreItem>
</file>

<file path=customXml/itemProps14.xml><?xml version="1.0" encoding="utf-8"?>
<ds:datastoreItem xmlns:ds="http://schemas.openxmlformats.org/officeDocument/2006/customXml" ds:itemID="{0B7B6C50-AE02-4DB1-A695-98B77126C4D0}">
  <ds:schemaRefs/>
</ds:datastoreItem>
</file>

<file path=customXml/itemProps15.xml><?xml version="1.0" encoding="utf-8"?>
<ds:datastoreItem xmlns:ds="http://schemas.openxmlformats.org/officeDocument/2006/customXml" ds:itemID="{E0789BF2-DC58-4DE2-A655-F68A5687341F}">
  <ds:schemaRefs/>
</ds:datastoreItem>
</file>

<file path=customXml/itemProps16.xml><?xml version="1.0" encoding="utf-8"?>
<ds:datastoreItem xmlns:ds="http://schemas.openxmlformats.org/officeDocument/2006/customXml" ds:itemID="{EE875AD5-6ACF-48F5-AB0B-9E780B30A035}">
  <ds:schemaRefs/>
</ds:datastoreItem>
</file>

<file path=customXml/itemProps17.xml><?xml version="1.0" encoding="utf-8"?>
<ds:datastoreItem xmlns:ds="http://schemas.openxmlformats.org/officeDocument/2006/customXml" ds:itemID="{7387FF4C-1853-42C6-9106-4E364BAEEF46}">
  <ds:schemaRefs/>
</ds:datastoreItem>
</file>

<file path=customXml/itemProps18.xml><?xml version="1.0" encoding="utf-8"?>
<ds:datastoreItem xmlns:ds="http://schemas.openxmlformats.org/officeDocument/2006/customXml" ds:itemID="{4FCC3C6C-44CE-463D-B795-7880844300AF}">
  <ds:schemaRefs/>
</ds:datastoreItem>
</file>

<file path=customXml/itemProps19.xml><?xml version="1.0" encoding="utf-8"?>
<ds:datastoreItem xmlns:ds="http://schemas.openxmlformats.org/officeDocument/2006/customXml" ds:itemID="{D08BE4C5-0F38-4927-886F-F31BA63CF64A}">
  <ds:schemaRefs/>
</ds:datastoreItem>
</file>

<file path=customXml/itemProps2.xml><?xml version="1.0" encoding="utf-8"?>
<ds:datastoreItem xmlns:ds="http://schemas.openxmlformats.org/officeDocument/2006/customXml" ds:itemID="{1446EC42-1CF0-45E3-B0B0-421DA51C6131}">
  <ds:schemaRefs/>
</ds:datastoreItem>
</file>

<file path=customXml/itemProps20.xml><?xml version="1.0" encoding="utf-8"?>
<ds:datastoreItem xmlns:ds="http://schemas.openxmlformats.org/officeDocument/2006/customXml" ds:itemID="{0A6E3BDB-DF79-4361-B384-72B3FDB4E9BE}">
  <ds:schemaRefs/>
</ds:datastoreItem>
</file>

<file path=customXml/itemProps21.xml><?xml version="1.0" encoding="utf-8"?>
<ds:datastoreItem xmlns:ds="http://schemas.openxmlformats.org/officeDocument/2006/customXml" ds:itemID="{DC67C64E-A85A-46A7-B500-516EDC76A67C}">
  <ds:schemaRefs/>
</ds:datastoreItem>
</file>

<file path=customXml/itemProps22.xml><?xml version="1.0" encoding="utf-8"?>
<ds:datastoreItem xmlns:ds="http://schemas.openxmlformats.org/officeDocument/2006/customXml" ds:itemID="{5C0739C8-EC79-4B54-A455-3FD2917CA6A8}">
  <ds:schemaRefs/>
</ds:datastoreItem>
</file>

<file path=customXml/itemProps23.xml><?xml version="1.0" encoding="utf-8"?>
<ds:datastoreItem xmlns:ds="http://schemas.openxmlformats.org/officeDocument/2006/customXml" ds:itemID="{8E4994BB-833B-46D8-9BD0-8CE114B53DE6}">
  <ds:schemaRefs/>
</ds:datastoreItem>
</file>

<file path=customXml/itemProps24.xml><?xml version="1.0" encoding="utf-8"?>
<ds:datastoreItem xmlns:ds="http://schemas.openxmlformats.org/officeDocument/2006/customXml" ds:itemID="{21245A6F-D4AE-4E7F-831F-12A2E53FE944}">
  <ds:schemaRefs/>
</ds:datastoreItem>
</file>

<file path=customXml/itemProps25.xml><?xml version="1.0" encoding="utf-8"?>
<ds:datastoreItem xmlns:ds="http://schemas.openxmlformats.org/officeDocument/2006/customXml" ds:itemID="{8B31E970-DAB2-4FBA-9151-240F96A203DB}">
  <ds:schemaRefs/>
</ds:datastoreItem>
</file>

<file path=customXml/itemProps26.xml><?xml version="1.0" encoding="utf-8"?>
<ds:datastoreItem xmlns:ds="http://schemas.openxmlformats.org/officeDocument/2006/customXml" ds:itemID="{A8C3653D-FB78-4090-AE77-06C9193559CC}">
  <ds:schemaRefs/>
</ds:datastoreItem>
</file>

<file path=customXml/itemProps27.xml><?xml version="1.0" encoding="utf-8"?>
<ds:datastoreItem xmlns:ds="http://schemas.openxmlformats.org/officeDocument/2006/customXml" ds:itemID="{F826CC0A-C7ED-4148-B290-602ED8FDEDE6}">
  <ds:schemaRefs/>
</ds:datastoreItem>
</file>

<file path=customXml/itemProps28.xml><?xml version="1.0" encoding="utf-8"?>
<ds:datastoreItem xmlns:ds="http://schemas.openxmlformats.org/officeDocument/2006/customXml" ds:itemID="{DED11A3D-3A81-4F2F-BEEB-C1A2947FEEC2}">
  <ds:schemaRefs/>
</ds:datastoreItem>
</file>

<file path=customXml/itemProps29.xml><?xml version="1.0" encoding="utf-8"?>
<ds:datastoreItem xmlns:ds="http://schemas.openxmlformats.org/officeDocument/2006/customXml" ds:itemID="{BB11B891-1A39-4C31-8C36-6CEA80216C8B}">
  <ds:schemaRefs/>
</ds:datastoreItem>
</file>

<file path=customXml/itemProps3.xml><?xml version="1.0" encoding="utf-8"?>
<ds:datastoreItem xmlns:ds="http://schemas.openxmlformats.org/officeDocument/2006/customXml" ds:itemID="{B1E06184-ADA0-467D-9095-05B1D782A296}">
  <ds:schemaRefs/>
</ds:datastoreItem>
</file>

<file path=customXml/itemProps30.xml><?xml version="1.0" encoding="utf-8"?>
<ds:datastoreItem xmlns:ds="http://schemas.openxmlformats.org/officeDocument/2006/customXml" ds:itemID="{33E56906-ADDE-4137-9A11-DFD627BB159C}">
  <ds:schemaRefs/>
</ds:datastoreItem>
</file>

<file path=customXml/itemProps31.xml><?xml version="1.0" encoding="utf-8"?>
<ds:datastoreItem xmlns:ds="http://schemas.openxmlformats.org/officeDocument/2006/customXml" ds:itemID="{E2A232FF-0C8D-47A4-87C4-B67FD5A0CBE3}">
  <ds:schemaRefs/>
</ds:datastoreItem>
</file>

<file path=customXml/itemProps32.xml><?xml version="1.0" encoding="utf-8"?>
<ds:datastoreItem xmlns:ds="http://schemas.openxmlformats.org/officeDocument/2006/customXml" ds:itemID="{07EEAC4E-421A-4156-8790-2DA49B7261B9}">
  <ds:schemaRefs/>
</ds:datastoreItem>
</file>

<file path=customXml/itemProps33.xml><?xml version="1.0" encoding="utf-8"?>
<ds:datastoreItem xmlns:ds="http://schemas.openxmlformats.org/officeDocument/2006/customXml" ds:itemID="{98570D62-464D-4E92-ABF5-E06096D65A94}">
  <ds:schemaRefs/>
</ds:datastoreItem>
</file>

<file path=customXml/itemProps34.xml><?xml version="1.0" encoding="utf-8"?>
<ds:datastoreItem xmlns:ds="http://schemas.openxmlformats.org/officeDocument/2006/customXml" ds:itemID="{3A7D1AE6-89EE-4E05-91B7-543E0C6C36E6}">
  <ds:schemaRefs/>
</ds:datastoreItem>
</file>

<file path=customXml/itemProps35.xml><?xml version="1.0" encoding="utf-8"?>
<ds:datastoreItem xmlns:ds="http://schemas.openxmlformats.org/officeDocument/2006/customXml" ds:itemID="{D27031D8-5C70-4C39-BFE4-092766ADE8EE}">
  <ds:schemaRefs/>
</ds:datastoreItem>
</file>

<file path=customXml/itemProps36.xml><?xml version="1.0" encoding="utf-8"?>
<ds:datastoreItem xmlns:ds="http://schemas.openxmlformats.org/officeDocument/2006/customXml" ds:itemID="{856443ED-5F28-410D-BF7A-37A3AD22198D}">
  <ds:schemaRefs/>
</ds:datastoreItem>
</file>

<file path=customXml/itemProps37.xml><?xml version="1.0" encoding="utf-8"?>
<ds:datastoreItem xmlns:ds="http://schemas.openxmlformats.org/officeDocument/2006/customXml" ds:itemID="{375B817B-8C2F-4D7C-814F-750AF7449FE4}">
  <ds:schemaRefs/>
</ds:datastoreItem>
</file>

<file path=customXml/itemProps38.xml><?xml version="1.0" encoding="utf-8"?>
<ds:datastoreItem xmlns:ds="http://schemas.openxmlformats.org/officeDocument/2006/customXml" ds:itemID="{5F06EDF3-DD19-4B4D-B92B-7E9109318578}">
  <ds:schemaRefs/>
</ds:datastoreItem>
</file>

<file path=customXml/itemProps39.xml><?xml version="1.0" encoding="utf-8"?>
<ds:datastoreItem xmlns:ds="http://schemas.openxmlformats.org/officeDocument/2006/customXml" ds:itemID="{B459E9A0-5B7D-425A-A9BE-326C57355D46}">
  <ds:schemaRefs/>
</ds:datastoreItem>
</file>

<file path=customXml/itemProps4.xml><?xml version="1.0" encoding="utf-8"?>
<ds:datastoreItem xmlns:ds="http://schemas.openxmlformats.org/officeDocument/2006/customXml" ds:itemID="{B3166C41-9A66-441C-933E-14BF4C82A9D7}">
  <ds:schemaRefs/>
</ds:datastoreItem>
</file>

<file path=customXml/itemProps40.xml><?xml version="1.0" encoding="utf-8"?>
<ds:datastoreItem xmlns:ds="http://schemas.openxmlformats.org/officeDocument/2006/customXml" ds:itemID="{63CA7B32-932D-46FC-A618-0306F8899F58}">
  <ds:schemaRefs/>
</ds:datastoreItem>
</file>

<file path=customXml/itemProps41.xml><?xml version="1.0" encoding="utf-8"?>
<ds:datastoreItem xmlns:ds="http://schemas.openxmlformats.org/officeDocument/2006/customXml" ds:itemID="{BF343295-269D-4DE7-B7BB-5947B957AEFD}">
  <ds:schemaRefs/>
</ds:datastoreItem>
</file>

<file path=customXml/itemProps42.xml><?xml version="1.0" encoding="utf-8"?>
<ds:datastoreItem xmlns:ds="http://schemas.openxmlformats.org/officeDocument/2006/customXml" ds:itemID="{AE162852-9793-49F3-82CC-85279E0F6698}">
  <ds:schemaRefs/>
</ds:datastoreItem>
</file>

<file path=customXml/itemProps43.xml><?xml version="1.0" encoding="utf-8"?>
<ds:datastoreItem xmlns:ds="http://schemas.openxmlformats.org/officeDocument/2006/customXml" ds:itemID="{507C6CF1-3FA2-429E-A1FA-D04AF4661AFF}">
  <ds:schemaRefs/>
</ds:datastoreItem>
</file>

<file path=customXml/itemProps44.xml><?xml version="1.0" encoding="utf-8"?>
<ds:datastoreItem xmlns:ds="http://schemas.openxmlformats.org/officeDocument/2006/customXml" ds:itemID="{C77D6CE1-F47A-4AB8-96D9-FD7F9D9C34C5}">
  <ds:schemaRefs/>
</ds:datastoreItem>
</file>

<file path=customXml/itemProps45.xml><?xml version="1.0" encoding="utf-8"?>
<ds:datastoreItem xmlns:ds="http://schemas.openxmlformats.org/officeDocument/2006/customXml" ds:itemID="{0697B8C9-0FDD-4877-BBCA-C13B822DFB29}">
  <ds:schemaRefs/>
</ds:datastoreItem>
</file>

<file path=customXml/itemProps46.xml><?xml version="1.0" encoding="utf-8"?>
<ds:datastoreItem xmlns:ds="http://schemas.openxmlformats.org/officeDocument/2006/customXml" ds:itemID="{21E3D564-6F16-4DEB-9029-BA4E1D5263FF}">
  <ds:schemaRefs/>
</ds:datastoreItem>
</file>

<file path=customXml/itemProps47.xml><?xml version="1.0" encoding="utf-8"?>
<ds:datastoreItem xmlns:ds="http://schemas.openxmlformats.org/officeDocument/2006/customXml" ds:itemID="{065B8F5A-9411-493F-BF01-8A5C0152A3CF}">
  <ds:schemaRefs/>
</ds:datastoreItem>
</file>

<file path=customXml/itemProps48.xml><?xml version="1.0" encoding="utf-8"?>
<ds:datastoreItem xmlns:ds="http://schemas.openxmlformats.org/officeDocument/2006/customXml" ds:itemID="{A14C2DAB-4C68-4595-9E64-F319425FBCA3}">
  <ds:schemaRefs/>
</ds:datastoreItem>
</file>

<file path=customXml/itemProps49.xml><?xml version="1.0" encoding="utf-8"?>
<ds:datastoreItem xmlns:ds="http://schemas.openxmlformats.org/officeDocument/2006/customXml" ds:itemID="{0906BC20-E99F-46BF-81FE-4A552E544A52}">
  <ds:schemaRefs/>
</ds:datastoreItem>
</file>

<file path=customXml/itemProps5.xml><?xml version="1.0" encoding="utf-8"?>
<ds:datastoreItem xmlns:ds="http://schemas.openxmlformats.org/officeDocument/2006/customXml" ds:itemID="{FDCB6D90-A311-4708-A830-7658A49F3DC1}">
  <ds:schemaRefs/>
</ds:datastoreItem>
</file>

<file path=customXml/itemProps50.xml><?xml version="1.0" encoding="utf-8"?>
<ds:datastoreItem xmlns:ds="http://schemas.openxmlformats.org/officeDocument/2006/customXml" ds:itemID="{C3BA59AA-EF89-4978-A1BD-387EFC847C8B}">
  <ds:schemaRefs/>
</ds:datastoreItem>
</file>

<file path=customXml/itemProps51.xml><?xml version="1.0" encoding="utf-8"?>
<ds:datastoreItem xmlns:ds="http://schemas.openxmlformats.org/officeDocument/2006/customXml" ds:itemID="{9AC6BCCA-1097-4E91-A75E-65B317BF761A}">
  <ds:schemaRefs/>
</ds:datastoreItem>
</file>

<file path=customXml/itemProps52.xml><?xml version="1.0" encoding="utf-8"?>
<ds:datastoreItem xmlns:ds="http://schemas.openxmlformats.org/officeDocument/2006/customXml" ds:itemID="{8FA49F5D-6F43-4E12-8E77-F4444B421CB7}">
  <ds:schemaRefs/>
</ds:datastoreItem>
</file>

<file path=customXml/itemProps53.xml><?xml version="1.0" encoding="utf-8"?>
<ds:datastoreItem xmlns:ds="http://schemas.openxmlformats.org/officeDocument/2006/customXml" ds:itemID="{6F2562F0-20BA-41F7-9340-4A053604A4C1}">
  <ds:schemaRefs/>
</ds:datastoreItem>
</file>

<file path=customXml/itemProps54.xml><?xml version="1.0" encoding="utf-8"?>
<ds:datastoreItem xmlns:ds="http://schemas.openxmlformats.org/officeDocument/2006/customXml" ds:itemID="{350E65F6-B354-4FEF-B7B6-CDCB86ED4EAD}">
  <ds:schemaRefs>
    <ds:schemaRef ds:uri="http://schemas.microsoft.com/DataMashup"/>
  </ds:schemaRefs>
</ds:datastoreItem>
</file>

<file path=customXml/itemProps55.xml><?xml version="1.0" encoding="utf-8"?>
<ds:datastoreItem xmlns:ds="http://schemas.openxmlformats.org/officeDocument/2006/customXml" ds:itemID="{203D88F8-8344-4ECA-8700-1E57C6B7CF72}">
  <ds:schemaRefs/>
</ds:datastoreItem>
</file>

<file path=customXml/itemProps56.xml><?xml version="1.0" encoding="utf-8"?>
<ds:datastoreItem xmlns:ds="http://schemas.openxmlformats.org/officeDocument/2006/customXml" ds:itemID="{1DF5B943-DD4E-4646-BC98-52DB5595A16B}">
  <ds:schemaRefs/>
</ds:datastoreItem>
</file>

<file path=customXml/itemProps57.xml><?xml version="1.0" encoding="utf-8"?>
<ds:datastoreItem xmlns:ds="http://schemas.openxmlformats.org/officeDocument/2006/customXml" ds:itemID="{9A8F3772-F0FF-4D49-8E86-B926265CBAD9}">
  <ds:schemaRefs/>
</ds:datastoreItem>
</file>

<file path=customXml/itemProps58.xml><?xml version="1.0" encoding="utf-8"?>
<ds:datastoreItem xmlns:ds="http://schemas.openxmlformats.org/officeDocument/2006/customXml" ds:itemID="{46151DED-9CC4-4E09-BCBA-DE32199600EE}">
  <ds:schemaRefs/>
</ds:datastoreItem>
</file>

<file path=customXml/itemProps59.xml><?xml version="1.0" encoding="utf-8"?>
<ds:datastoreItem xmlns:ds="http://schemas.openxmlformats.org/officeDocument/2006/customXml" ds:itemID="{46CA6588-30F3-4660-B16B-3EC07604E048}">
  <ds:schemaRefs/>
</ds:datastoreItem>
</file>

<file path=customXml/itemProps6.xml><?xml version="1.0" encoding="utf-8"?>
<ds:datastoreItem xmlns:ds="http://schemas.openxmlformats.org/officeDocument/2006/customXml" ds:itemID="{D9431CEC-DBF8-4BAB-8C83-E56C4DF122B0}">
  <ds:schemaRefs/>
</ds:datastoreItem>
</file>

<file path=customXml/itemProps60.xml><?xml version="1.0" encoding="utf-8"?>
<ds:datastoreItem xmlns:ds="http://schemas.openxmlformats.org/officeDocument/2006/customXml" ds:itemID="{1F573017-447B-486B-862A-02F1D3E2A566}">
  <ds:schemaRefs/>
</ds:datastoreItem>
</file>

<file path=customXml/itemProps61.xml><?xml version="1.0" encoding="utf-8"?>
<ds:datastoreItem xmlns:ds="http://schemas.openxmlformats.org/officeDocument/2006/customXml" ds:itemID="{08C1C6A7-FFEC-4F0E-8EB5-5E7550CFA122}">
  <ds:schemaRefs/>
</ds:datastoreItem>
</file>

<file path=customXml/itemProps62.xml><?xml version="1.0" encoding="utf-8"?>
<ds:datastoreItem xmlns:ds="http://schemas.openxmlformats.org/officeDocument/2006/customXml" ds:itemID="{3248A5F6-4AD5-4319-B57C-CCFB389D9F31}">
  <ds:schemaRefs/>
</ds:datastoreItem>
</file>

<file path=customXml/itemProps63.xml><?xml version="1.0" encoding="utf-8"?>
<ds:datastoreItem xmlns:ds="http://schemas.openxmlformats.org/officeDocument/2006/customXml" ds:itemID="{1A7AB2FD-8093-46AB-B2F4-ED0D0C1FFE01}">
  <ds:schemaRefs/>
</ds:datastoreItem>
</file>

<file path=customXml/itemProps64.xml><?xml version="1.0" encoding="utf-8"?>
<ds:datastoreItem xmlns:ds="http://schemas.openxmlformats.org/officeDocument/2006/customXml" ds:itemID="{6D9659EC-EE87-4B1C-9620-06F9164CA050}">
  <ds:schemaRefs/>
</ds:datastoreItem>
</file>

<file path=customXml/itemProps65.xml><?xml version="1.0" encoding="utf-8"?>
<ds:datastoreItem xmlns:ds="http://schemas.openxmlformats.org/officeDocument/2006/customXml" ds:itemID="{3F83E0AA-EA43-405C-9D51-807E86CF8AA3}">
  <ds:schemaRefs/>
</ds:datastoreItem>
</file>

<file path=customXml/itemProps66.xml><?xml version="1.0" encoding="utf-8"?>
<ds:datastoreItem xmlns:ds="http://schemas.openxmlformats.org/officeDocument/2006/customXml" ds:itemID="{F73272A2-E477-4569-B481-0AD0792A3BEF}">
  <ds:schemaRefs/>
</ds:datastoreItem>
</file>

<file path=customXml/itemProps67.xml><?xml version="1.0" encoding="utf-8"?>
<ds:datastoreItem xmlns:ds="http://schemas.openxmlformats.org/officeDocument/2006/customXml" ds:itemID="{EBD425E4-AED8-4359-9697-249056D98F4E}">
  <ds:schemaRefs/>
</ds:datastoreItem>
</file>

<file path=customXml/itemProps68.xml><?xml version="1.0" encoding="utf-8"?>
<ds:datastoreItem xmlns:ds="http://schemas.openxmlformats.org/officeDocument/2006/customXml" ds:itemID="{EBB117AC-D276-4928-BF35-5DB54E6946FB}">
  <ds:schemaRefs/>
</ds:datastoreItem>
</file>

<file path=customXml/itemProps69.xml><?xml version="1.0" encoding="utf-8"?>
<ds:datastoreItem xmlns:ds="http://schemas.openxmlformats.org/officeDocument/2006/customXml" ds:itemID="{498797DB-AA78-41C0-A7D9-15ADA014E040}">
  <ds:schemaRefs/>
</ds:datastoreItem>
</file>

<file path=customXml/itemProps7.xml><?xml version="1.0" encoding="utf-8"?>
<ds:datastoreItem xmlns:ds="http://schemas.openxmlformats.org/officeDocument/2006/customXml" ds:itemID="{04D286F2-D706-4E1D-8A15-6E7142AA1E0A}">
  <ds:schemaRefs/>
</ds:datastoreItem>
</file>

<file path=customXml/itemProps70.xml><?xml version="1.0" encoding="utf-8"?>
<ds:datastoreItem xmlns:ds="http://schemas.openxmlformats.org/officeDocument/2006/customXml" ds:itemID="{2A4ECDF4-6FA7-45B8-9598-693DC024CBF7}">
  <ds:schemaRefs/>
</ds:datastoreItem>
</file>

<file path=customXml/itemProps71.xml><?xml version="1.0" encoding="utf-8"?>
<ds:datastoreItem xmlns:ds="http://schemas.openxmlformats.org/officeDocument/2006/customXml" ds:itemID="{24EE5608-7C68-4964-985C-8D814486BFEB}">
  <ds:schemaRefs/>
</ds:datastoreItem>
</file>

<file path=customXml/itemProps72.xml><?xml version="1.0" encoding="utf-8"?>
<ds:datastoreItem xmlns:ds="http://schemas.openxmlformats.org/officeDocument/2006/customXml" ds:itemID="{00841F52-F290-41EB-900D-D316FDFAD367}">
  <ds:schemaRefs/>
</ds:datastoreItem>
</file>

<file path=customXml/itemProps73.xml><?xml version="1.0" encoding="utf-8"?>
<ds:datastoreItem xmlns:ds="http://schemas.openxmlformats.org/officeDocument/2006/customXml" ds:itemID="{FEA54DD5-0A78-431B-A88C-938457C8DAEC}">
  <ds:schemaRefs/>
</ds:datastoreItem>
</file>

<file path=customXml/itemProps74.xml><?xml version="1.0" encoding="utf-8"?>
<ds:datastoreItem xmlns:ds="http://schemas.openxmlformats.org/officeDocument/2006/customXml" ds:itemID="{ECC1092B-1A2E-4D4B-8E08-5EC6CE012C0E}">
  <ds:schemaRefs/>
</ds:datastoreItem>
</file>

<file path=customXml/itemProps75.xml><?xml version="1.0" encoding="utf-8"?>
<ds:datastoreItem xmlns:ds="http://schemas.openxmlformats.org/officeDocument/2006/customXml" ds:itemID="{2A4DAE70-F18D-4498-B564-D34F0BD50E74}">
  <ds:schemaRefs/>
</ds:datastoreItem>
</file>

<file path=customXml/itemProps76.xml><?xml version="1.0" encoding="utf-8"?>
<ds:datastoreItem xmlns:ds="http://schemas.openxmlformats.org/officeDocument/2006/customXml" ds:itemID="{10115476-C373-4002-B47A-AEBC363E8041}">
  <ds:schemaRefs/>
</ds:datastoreItem>
</file>

<file path=customXml/itemProps77.xml><?xml version="1.0" encoding="utf-8"?>
<ds:datastoreItem xmlns:ds="http://schemas.openxmlformats.org/officeDocument/2006/customXml" ds:itemID="{AD0E0CEC-3920-4E64-9A12-A6EC10C1F847}">
  <ds:schemaRefs/>
</ds:datastoreItem>
</file>

<file path=customXml/itemProps78.xml><?xml version="1.0" encoding="utf-8"?>
<ds:datastoreItem xmlns:ds="http://schemas.openxmlformats.org/officeDocument/2006/customXml" ds:itemID="{EAEFAE20-9228-4E1D-9384-5BCB4DACB345}">
  <ds:schemaRefs/>
</ds:datastoreItem>
</file>

<file path=customXml/itemProps79.xml><?xml version="1.0" encoding="utf-8"?>
<ds:datastoreItem xmlns:ds="http://schemas.openxmlformats.org/officeDocument/2006/customXml" ds:itemID="{10CEF4D1-7B29-4AA1-A8C9-202DFE3D2197}">
  <ds:schemaRefs/>
</ds:datastoreItem>
</file>

<file path=customXml/itemProps8.xml><?xml version="1.0" encoding="utf-8"?>
<ds:datastoreItem xmlns:ds="http://schemas.openxmlformats.org/officeDocument/2006/customXml" ds:itemID="{6E2BEEE8-D3EF-4327-BEE9-F5254A302F16}">
  <ds:schemaRefs/>
</ds:datastoreItem>
</file>

<file path=customXml/itemProps80.xml><?xml version="1.0" encoding="utf-8"?>
<ds:datastoreItem xmlns:ds="http://schemas.openxmlformats.org/officeDocument/2006/customXml" ds:itemID="{7282A842-CF35-466B-986C-C6BD17F02C94}">
  <ds:schemaRefs/>
</ds:datastoreItem>
</file>

<file path=customXml/itemProps81.xml><?xml version="1.0" encoding="utf-8"?>
<ds:datastoreItem xmlns:ds="http://schemas.openxmlformats.org/officeDocument/2006/customXml" ds:itemID="{B6BCD2AD-014F-4D16-9421-D14C6833C166}">
  <ds:schemaRefs/>
</ds:datastoreItem>
</file>

<file path=customXml/itemProps82.xml><?xml version="1.0" encoding="utf-8"?>
<ds:datastoreItem xmlns:ds="http://schemas.openxmlformats.org/officeDocument/2006/customXml" ds:itemID="{A06624C7-D52B-4769-96C2-5C3804CB1049}">
  <ds:schemaRefs/>
</ds:datastoreItem>
</file>

<file path=customXml/itemProps83.xml><?xml version="1.0" encoding="utf-8"?>
<ds:datastoreItem xmlns:ds="http://schemas.openxmlformats.org/officeDocument/2006/customXml" ds:itemID="{6812C424-54F7-4178-8415-1290EF2C4F64}">
  <ds:schemaRefs/>
</ds:datastoreItem>
</file>

<file path=customXml/itemProps84.xml><?xml version="1.0" encoding="utf-8"?>
<ds:datastoreItem xmlns:ds="http://schemas.openxmlformats.org/officeDocument/2006/customXml" ds:itemID="{86F7953B-EFD8-4CDF-A57F-43C007DEA2FA}">
  <ds:schemaRefs/>
</ds:datastoreItem>
</file>

<file path=customXml/itemProps85.xml><?xml version="1.0" encoding="utf-8"?>
<ds:datastoreItem xmlns:ds="http://schemas.openxmlformats.org/officeDocument/2006/customXml" ds:itemID="{1BC95E89-8832-4B47-A59B-158C5D1ED5BD}">
  <ds:schemaRefs/>
</ds:datastoreItem>
</file>

<file path=customXml/itemProps86.xml><?xml version="1.0" encoding="utf-8"?>
<ds:datastoreItem xmlns:ds="http://schemas.openxmlformats.org/officeDocument/2006/customXml" ds:itemID="{9B3B4DFE-FE11-4456-B6DF-66B0E635B57B}">
  <ds:schemaRefs/>
</ds:datastoreItem>
</file>

<file path=customXml/itemProps87.xml><?xml version="1.0" encoding="utf-8"?>
<ds:datastoreItem xmlns:ds="http://schemas.openxmlformats.org/officeDocument/2006/customXml" ds:itemID="{71C1C258-5FC7-461A-B888-BA12A737FD69}">
  <ds:schemaRefs/>
</ds:datastoreItem>
</file>

<file path=customXml/itemProps88.xml><?xml version="1.0" encoding="utf-8"?>
<ds:datastoreItem xmlns:ds="http://schemas.openxmlformats.org/officeDocument/2006/customXml" ds:itemID="{BC65FCF4-28B9-48D2-9B24-CE615281C5F2}">
  <ds:schemaRefs/>
</ds:datastoreItem>
</file>

<file path=customXml/itemProps89.xml><?xml version="1.0" encoding="utf-8"?>
<ds:datastoreItem xmlns:ds="http://schemas.openxmlformats.org/officeDocument/2006/customXml" ds:itemID="{D7E82463-93BD-4376-9FC2-11A02794AF05}">
  <ds:schemaRefs/>
</ds:datastoreItem>
</file>

<file path=customXml/itemProps9.xml><?xml version="1.0" encoding="utf-8"?>
<ds:datastoreItem xmlns:ds="http://schemas.openxmlformats.org/officeDocument/2006/customXml" ds:itemID="{E42A9C4F-9681-4885-AA06-A1AC74DD5756}">
  <ds:schemaRefs/>
</ds:datastoreItem>
</file>

<file path=customXml/itemProps90.xml><?xml version="1.0" encoding="utf-8"?>
<ds:datastoreItem xmlns:ds="http://schemas.openxmlformats.org/officeDocument/2006/customXml" ds:itemID="{70607FA7-9337-4B14-9E69-B8E068D9B034}">
  <ds:schemaRefs/>
</ds:datastoreItem>
</file>

<file path=customXml/itemProps91.xml><?xml version="1.0" encoding="utf-8"?>
<ds:datastoreItem xmlns:ds="http://schemas.openxmlformats.org/officeDocument/2006/customXml" ds:itemID="{12299214-81EE-4B46-92A2-C5B359DA266F}">
  <ds:schemaRefs/>
</ds:datastoreItem>
</file>

<file path=customXml/itemProps92.xml><?xml version="1.0" encoding="utf-8"?>
<ds:datastoreItem xmlns:ds="http://schemas.openxmlformats.org/officeDocument/2006/customXml" ds:itemID="{21E71236-191B-4B08-B75D-4DFA416F32A0}">
  <ds:schemaRefs/>
</ds:datastoreItem>
</file>

<file path=customXml/itemProps93.xml><?xml version="1.0" encoding="utf-8"?>
<ds:datastoreItem xmlns:ds="http://schemas.openxmlformats.org/officeDocument/2006/customXml" ds:itemID="{4AEB6D7D-E024-43CD-B28D-6A4DAF4BEE71}">
  <ds:schemaRefs/>
</ds:datastoreItem>
</file>

<file path=customXml/itemProps94.xml><?xml version="1.0" encoding="utf-8"?>
<ds:datastoreItem xmlns:ds="http://schemas.openxmlformats.org/officeDocument/2006/customXml" ds:itemID="{C8B0A3CB-C7CC-4FC6-B16D-3079C990612C}">
  <ds:schemaRefs/>
</ds:datastoreItem>
</file>

<file path=customXml/itemProps95.xml><?xml version="1.0" encoding="utf-8"?>
<ds:datastoreItem xmlns:ds="http://schemas.openxmlformats.org/officeDocument/2006/customXml" ds:itemID="{27E7D92B-126F-490F-A8BE-F2BB828F8FF8}">
  <ds:schemaRefs/>
</ds:datastoreItem>
</file>

<file path=customXml/itemProps96.xml><?xml version="1.0" encoding="utf-8"?>
<ds:datastoreItem xmlns:ds="http://schemas.openxmlformats.org/officeDocument/2006/customXml" ds:itemID="{8064AB02-45C8-4240-B2E9-D3E805E0FFBA}">
  <ds:schemaRefs/>
</ds:datastoreItem>
</file>

<file path=customXml/itemProps97.xml><?xml version="1.0" encoding="utf-8"?>
<ds:datastoreItem xmlns:ds="http://schemas.openxmlformats.org/officeDocument/2006/customXml" ds:itemID="{7902D2D0-7339-4FFB-A8AB-3A7C1F07E41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16</vt:i4>
      </vt:variant>
      <vt:variant>
        <vt:lpstr>Imenovani rasponi</vt:lpstr>
      </vt:variant>
      <vt:variant>
        <vt:i4>4</vt:i4>
      </vt:variant>
    </vt:vector>
  </HeadingPairs>
  <TitlesOfParts>
    <vt:vector size="20" baseType="lpstr">
      <vt:lpstr>SAŽETAK</vt:lpstr>
      <vt:lpstr>1.2.1. RAČ. PRIH. I RASH. EK.</vt:lpstr>
      <vt:lpstr>1.2.2. RAČ. PRIH. I RASH. IZV.</vt:lpstr>
      <vt:lpstr>1.2.3 RAS. FUNK. KLAS.</vt:lpstr>
      <vt:lpstr>1.3.1 RAČ. FIN. EK.</vt:lpstr>
      <vt:lpstr>1.3.2. RAČ. FIN. IZV.</vt:lpstr>
      <vt:lpstr>II. POSEBNI DIO</vt:lpstr>
      <vt:lpstr>BAZAZAUPIT</vt:lpstr>
      <vt:lpstr>UPIT_BAZE</vt:lpstr>
      <vt:lpstr>List1</vt:lpstr>
      <vt:lpstr>grafikoni</vt:lpstr>
      <vt:lpstr>UpitZKontniPlan</vt:lpstr>
      <vt:lpstr>II. POSEBNI DIO Izvor Zasebno</vt:lpstr>
      <vt:lpstr>II. POSEBNI DIO NovPrav eSavj.</vt:lpstr>
      <vt:lpstr>PROVJERA POTROŠNJE</vt:lpstr>
      <vt:lpstr>STILOVI</vt:lpstr>
      <vt:lpstr>BAZAZAUPIT!Ispis_naslova</vt:lpstr>
      <vt:lpstr>'1.2.3 RAS. FUNK. KLAS.'!Podrucje_ispisa</vt:lpstr>
      <vt:lpstr>BAZAZAUPIT!Podrucje_ispisa</vt:lpstr>
      <vt:lpstr>'II. POSEBNI DIO'!Podrucje_ispisa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Lana Korazija</dc:creator>
  <cp:lastModifiedBy>Josipa Maraković</cp:lastModifiedBy>
  <cp:lastPrinted>2025-03-10T08:32:45Z</cp:lastPrinted>
  <dcterms:created xsi:type="dcterms:W3CDTF">2016-11-30T09:04:07Z</dcterms:created>
  <dcterms:modified xsi:type="dcterms:W3CDTF">2025-04-04T12:18:13Z</dcterms:modified>
</cp:coreProperties>
</file>